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24240" windowHeight="12225" activeTab="0"/>
  </bookViews>
  <sheets>
    <sheet name="Indice" sheetId="1" r:id="rId1"/>
    <sheet name="Evolución Denuncias" sheetId="2" r:id="rId2"/>
    <sheet name="Evolución Renuncias" sheetId="3" r:id="rId3"/>
    <sheet name="Evolución Víctimas" sheetId="4" r:id="rId4"/>
    <sheet name="Total Órdenes y Medidas" sheetId="5" r:id="rId5"/>
    <sheet name="Personas Enjuiciadas" sheetId="6" r:id="rId6"/>
    <sheet name="Penal" sheetId="7" r:id="rId7"/>
    <sheet name="Menores" sheetId="8" r:id="rId8"/>
    <sheet name="Guardia" sheetId="9" r:id="rId9"/>
    <sheet name="Aud.Prov." sheetId="10" r:id="rId10"/>
  </sheets>
  <definedNames/>
  <calcPr fullCalcOnLoad="1"/>
</workbook>
</file>

<file path=xl/sharedStrings.xml><?xml version="1.0" encoding="utf-8"?>
<sst xmlns="http://schemas.openxmlformats.org/spreadsheetml/2006/main" count="489" uniqueCount="125">
  <si>
    <t>Condenado Español</t>
  </si>
  <si>
    <t>Condenado Extranjero</t>
  </si>
  <si>
    <t>Absuelto Extranjero</t>
  </si>
  <si>
    <t>Mujeres víctimas de violencia de género</t>
  </si>
  <si>
    <t>Casos en los que la victima  se acoge a la dispensa a la obligación de declarar como testigo</t>
  </si>
  <si>
    <t>España</t>
  </si>
  <si>
    <t>La Rioja</t>
  </si>
  <si>
    <t>País Vasco</t>
  </si>
  <si>
    <t>Navarra</t>
  </si>
  <si>
    <t>Murcia</t>
  </si>
  <si>
    <t>Madrid</t>
  </si>
  <si>
    <t>Galicia</t>
  </si>
  <si>
    <t>Extremadura</t>
  </si>
  <si>
    <t>Cataluña</t>
  </si>
  <si>
    <t>Castilla-La Mancha</t>
  </si>
  <si>
    <t>Castilla y León</t>
  </si>
  <si>
    <t>Cantabria</t>
  </si>
  <si>
    <t>Canarias</t>
  </si>
  <si>
    <t>Asturias</t>
  </si>
  <si>
    <t>Aragón</t>
  </si>
  <si>
    <t>Andalucía</t>
  </si>
  <si>
    <t>por intervención directa policial</t>
  </si>
  <si>
    <t>con denuncia familiar</t>
  </si>
  <si>
    <t>con denuncia victima</t>
  </si>
  <si>
    <t>Servicios asistencia-Terceros  en general</t>
  </si>
  <si>
    <t>Parte de lesiones recibido directamente en el juzgado</t>
  </si>
  <si>
    <t xml:space="preserve">Atestados policiales </t>
  </si>
  <si>
    <t>Presentada directamente por familiares</t>
  </si>
  <si>
    <r>
      <rPr>
        <b/>
        <sz val="9"/>
        <color indexed="18"/>
        <rFont val="Verdana"/>
        <family val="2"/>
      </rPr>
      <t>Presentada directamente por victima</t>
    </r>
    <r>
      <rPr>
        <b/>
        <sz val="9"/>
        <color indexed="10"/>
        <rFont val="Verdana"/>
        <family val="2"/>
      </rPr>
      <t xml:space="preserve"> </t>
    </r>
    <r>
      <rPr>
        <b/>
        <sz val="9"/>
        <color indexed="18"/>
        <rFont val="Verdana"/>
        <family val="2"/>
      </rPr>
      <t>en el juzgado</t>
    </r>
  </si>
  <si>
    <t>Denuncias 
recibidas</t>
  </si>
  <si>
    <t>Renuncias por españolas</t>
  </si>
  <si>
    <t>Renuncias por extranjeras</t>
  </si>
  <si>
    <t>Total</t>
  </si>
  <si>
    <t>Por españolas</t>
  </si>
  <si>
    <t>Por extranjeras</t>
  </si>
  <si>
    <t>Víctimas
Españolas</t>
  </si>
  <si>
    <t>Víctimas 
Extranjeras</t>
  </si>
  <si>
    <t>Incoadas</t>
  </si>
  <si>
    <t>Inadmitidas</t>
  </si>
  <si>
    <t>Adoptadas</t>
  </si>
  <si>
    <t>Denegadas</t>
  </si>
  <si>
    <t>Total Órdenes de protección y medidas de protección y seguridad de las víctimas (Art. 544 bis y ter)</t>
  </si>
  <si>
    <t>Ratio 
Órdenes/Denuncias</t>
  </si>
  <si>
    <t>Ratio 
Órdenes/Víctimas</t>
  </si>
  <si>
    <t>TOTAL</t>
  </si>
  <si>
    <t>Numero</t>
  </si>
  <si>
    <t>Illes Balears</t>
  </si>
  <si>
    <t>Comunitat Valenciana</t>
  </si>
  <si>
    <t>Condenado
 Español</t>
  </si>
  <si>
    <t>Condenado  
Extranjero</t>
  </si>
  <si>
    <t>Absuelto
Español</t>
  </si>
  <si>
    <t>Absuelto 
Español</t>
  </si>
  <si>
    <t>Absuelto 
Extranjero</t>
  </si>
  <si>
    <t>Personas Enjuiciadas en los juzgados de Violencia de Género</t>
  </si>
  <si>
    <t>Resumen General</t>
  </si>
  <si>
    <t>Número de mujeres que aparecen como víctimas en las denuncias presentadas en los Juzgados de Violencia de Género</t>
  </si>
  <si>
    <t>RENUNCIAS (La victima se acoge a la dispensa a la  obligacion de declarar como testigo, Art. 416 L.E.CRIM)</t>
  </si>
  <si>
    <t>DENUNCIAS PRESENTADAS EN LOS JUZGADOS DE VIOLENCIA DE GÉNERO</t>
  </si>
  <si>
    <t>Hasta 2014 se computaban únicamente las órdenes de protección solicitadas al amparo del artículo 544 ter LECrim; a partir del primer trimestre de 2015 se computan tanto éstas como las medidas de protección previstas en el artículo 544 bis LECrim.</t>
  </si>
  <si>
    <t>Condenado
Español</t>
  </si>
  <si>
    <t>Condenado
Extranjero</t>
  </si>
  <si>
    <t>Absuelto
Extranjero</t>
  </si>
  <si>
    <t>Personas Enjuiciadas en las Audiencias Provinciales en materia de Violencia de Género</t>
  </si>
  <si>
    <t>Sumarios</t>
  </si>
  <si>
    <t>Procd.
Abreviados</t>
  </si>
  <si>
    <t>Procd.
Jurado</t>
  </si>
  <si>
    <t>VARONES</t>
  </si>
  <si>
    <t>MUJERES</t>
  </si>
  <si>
    <t xml:space="preserve">  Sentencia condenatoria</t>
  </si>
  <si>
    <t xml:space="preserve">  Sentencia absolutoria</t>
  </si>
  <si>
    <t>Previa 
Conformidad</t>
  </si>
  <si>
    <t>Restantes 
Condenatorias</t>
  </si>
  <si>
    <t>Absolutorias</t>
  </si>
  <si>
    <t>Total 
Condenatorias</t>
  </si>
  <si>
    <t>Sentencias en materia de Violencia de Género en los Juzgados de lo Penal</t>
  </si>
  <si>
    <t>Personas Enjuiciadas en los Juzgados de lo Penal en materia de Violencia de Género</t>
  </si>
  <si>
    <t>Españoles</t>
  </si>
  <si>
    <t>Extranjeros</t>
  </si>
  <si>
    <t>Total Menores Enjuiciados</t>
  </si>
  <si>
    <t>Total Menores 
Enjuiciados</t>
  </si>
  <si>
    <t>Sentencias Con imposicion Medidas</t>
  </si>
  <si>
    <t>Sentencias Sin imposicion Medidas</t>
  </si>
  <si>
    <t>TOTAL Sentencias</t>
  </si>
  <si>
    <t>Sentencias previa conformidad</t>
  </si>
  <si>
    <t>Con Inmposición de Medidas</t>
  </si>
  <si>
    <t>Sin Imposicion de  Medidas</t>
  </si>
  <si>
    <t>Menores Enjuiciados por Delito en materia de Violencia de Género</t>
  </si>
  <si>
    <t>Sentencias por Delito de Menores en Materia de Violencia de Género</t>
  </si>
  <si>
    <t>Sin medidas</t>
  </si>
  <si>
    <t>Con medidas</t>
  </si>
  <si>
    <t>De O.P.</t>
  </si>
  <si>
    <t>De Resto</t>
  </si>
  <si>
    <t>Asuntos
 ingresados</t>
  </si>
  <si>
    <t>Pendientes 
final trimestre</t>
  </si>
  <si>
    <t>Remitidas
 al J.V.S.M</t>
  </si>
  <si>
    <t>Asuntos Ingresados en los Juzgados de Instrucción sin competencia en Violencia de Género y en Funciones de Guardia</t>
  </si>
  <si>
    <t>Órdenes de Protección en los Juzgados de Instrucción en Funciones de Guardia</t>
  </si>
  <si>
    <t>Acordadas</t>
  </si>
  <si>
    <t>Datos y Evoluciones en Violencia de Género</t>
  </si>
  <si>
    <t>Denuncias</t>
  </si>
  <si>
    <t>Renuncias</t>
  </si>
  <si>
    <t>Víctimas</t>
  </si>
  <si>
    <t>Órdenes y Medidas</t>
  </si>
  <si>
    <t>Personas Enjuiciadas</t>
  </si>
  <si>
    <t>Audiencia Provincial</t>
  </si>
  <si>
    <t>Juzgado de lo Penal</t>
  </si>
  <si>
    <t>Juzgado de Menores</t>
  </si>
  <si>
    <t>Juzgado de Instrucción en funciones de Guardia</t>
  </si>
  <si>
    <t>Resumen por Comunidades</t>
  </si>
  <si>
    <t>Total 
Órdenes Protección</t>
  </si>
  <si>
    <t>Número</t>
  </si>
  <si>
    <t>Ratio Casos en los que la victima  se acoge a la dispensa a la obligación de declarar como testigo sobre denuncias</t>
  </si>
  <si>
    <t>Sentencias en materia de Violencia de Género en las Audiencias Provinciales en Primera Instancia</t>
  </si>
  <si>
    <t>3º Trimestre 2017</t>
  </si>
  <si>
    <t>3º Trimestre 2016</t>
  </si>
  <si>
    <t>Evolución de las Denuncias Recibidas  
Tercer trimestre 2017/Tercer trimestre 2016</t>
  </si>
  <si>
    <t>Tercer Trimestre 2017</t>
  </si>
  <si>
    <t>Evolución 
3º Trimestre 2017/3º Trimestre 2016</t>
  </si>
  <si>
    <t>3º Trimestre
 2016</t>
  </si>
  <si>
    <t>3º Trimestre 
2017</t>
  </si>
  <si>
    <t>Evolución 
Ratio Órdenes/Denuncias
3º Trimestre 2017/3º Trimestre 2016</t>
  </si>
  <si>
    <t>Evolución 
Ratio Órdenes/Mujeres Víctimas
3º Trimestre 2017/3º Trimestre 2016</t>
  </si>
  <si>
    <t>Evolución
3º Trimestre 2017/3º Trimestre 2016</t>
  </si>
  <si>
    <t>Evolución 
3º Trimestre 2017/3ºTrimestre 2016</t>
  </si>
  <si>
    <t>Volver a Inicio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</si>
</sst>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7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  <font>
      <b/>
      <sz val="10"/>
      <color indexed="1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18"/>
      <name val="Verdana"/>
      <family val="2"/>
    </font>
    <font>
      <sz val="12"/>
      <color indexed="10"/>
      <name val="Verdana"/>
      <family val="2"/>
    </font>
    <font>
      <b/>
      <sz val="11"/>
      <color indexed="1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1"/>
      <color rgb="FF000080"/>
      <name val="Verdana"/>
      <family val="2"/>
    </font>
    <font>
      <b/>
      <sz val="9"/>
      <color theme="1"/>
      <name val="Verdana"/>
      <family val="2"/>
    </font>
    <font>
      <b/>
      <sz val="9"/>
      <color rgb="FF000080"/>
      <name val="Verdana"/>
      <family val="2"/>
    </font>
    <font>
      <b/>
      <sz val="10"/>
      <color rgb="FF000080"/>
      <name val="Verdana"/>
      <family val="2"/>
    </font>
    <font>
      <b/>
      <sz val="12"/>
      <color rgb="FF000080"/>
      <name val="Verdana"/>
      <family val="2"/>
    </font>
    <font>
      <b/>
      <sz val="9"/>
      <color rgb="FFFF0000"/>
      <name val="Verdana"/>
      <family val="2"/>
    </font>
    <font>
      <sz val="9"/>
      <color rgb="FF000080"/>
      <name val="Verdana"/>
      <family val="2"/>
    </font>
    <font>
      <sz val="12"/>
      <color rgb="FFFF0000"/>
      <name val="Verdana"/>
      <family val="2"/>
    </font>
    <font>
      <b/>
      <sz val="11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3" fontId="4" fillId="0" borderId="10" xfId="53" applyNumberFormat="1" applyFont="1" applyBorder="1">
      <alignment/>
      <protection/>
    </xf>
    <xf numFmtId="0" fontId="4" fillId="0" borderId="11" xfId="53" applyFont="1" applyBorder="1">
      <alignment/>
      <protection/>
    </xf>
    <xf numFmtId="3" fontId="3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53" applyFont="1" applyBorder="1" applyAlignment="1">
      <alignment horizontal="center" wrapText="1"/>
      <protection/>
    </xf>
    <xf numFmtId="0" fontId="10" fillId="0" borderId="0" xfId="53" applyFont="1">
      <alignment/>
      <protection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>
      <alignment horizontal="right" vertical="center"/>
    </xf>
    <xf numFmtId="0" fontId="60" fillId="34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55" fillId="0" borderId="10" xfId="0" applyFont="1" applyBorder="1" applyAlignment="1">
      <alignment/>
    </xf>
    <xf numFmtId="3" fontId="37" fillId="0" borderId="10" xfId="0" applyNumberFormat="1" applyFont="1" applyBorder="1" applyAlignment="1">
      <alignment horizontal="right" vertical="center"/>
    </xf>
    <xf numFmtId="3" fontId="55" fillId="0" borderId="10" xfId="0" applyNumberFormat="1" applyFont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61" fillId="34" borderId="12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10" fontId="55" fillId="0" borderId="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11" fillId="34" borderId="10" xfId="53" applyFont="1" applyFill="1" applyBorder="1" applyAlignment="1">
      <alignment horizontal="center" vertical="center" wrapText="1"/>
      <protection/>
    </xf>
    <xf numFmtId="0" fontId="37" fillId="34" borderId="10" xfId="0" applyFont="1" applyFill="1" applyBorder="1" applyAlignment="1">
      <alignment/>
    </xf>
    <xf numFmtId="0" fontId="55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/>
    </xf>
    <xf numFmtId="3" fontId="37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53" applyNumberFormat="1" applyFont="1" applyBorder="1" applyAlignment="1">
      <alignment horizontal="right"/>
      <protection/>
    </xf>
    <xf numFmtId="164" fontId="4" fillId="0" borderId="10" xfId="53" applyNumberFormat="1" applyFont="1" applyBorder="1" applyAlignment="1">
      <alignment horizontal="right"/>
      <protection/>
    </xf>
    <xf numFmtId="164" fontId="57" fillId="0" borderId="10" xfId="0" applyNumberFormat="1" applyFont="1" applyBorder="1" applyAlignment="1">
      <alignment horizontal="right" vertical="center"/>
    </xf>
    <xf numFmtId="164" fontId="59" fillId="0" borderId="10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3" fontId="59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wrapText="1"/>
    </xf>
    <xf numFmtId="164" fontId="37" fillId="0" borderId="10" xfId="0" applyNumberFormat="1" applyFont="1" applyBorder="1" applyAlignment="1">
      <alignment horizontal="right" vertical="center"/>
    </xf>
    <xf numFmtId="164" fontId="55" fillId="0" borderId="10" xfId="0" applyNumberFormat="1" applyFont="1" applyBorder="1" applyAlignment="1">
      <alignment horizontal="right" vertical="center"/>
    </xf>
    <xf numFmtId="0" fontId="62" fillId="0" borderId="0" xfId="0" applyFont="1" applyFill="1" applyAlignment="1">
      <alignment horizontal="center"/>
    </xf>
    <xf numFmtId="164" fontId="37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 horizontal="right"/>
    </xf>
    <xf numFmtId="164" fontId="55" fillId="0" borderId="10" xfId="0" applyNumberFormat="1" applyFont="1" applyBorder="1" applyAlignment="1">
      <alignment horizontal="right"/>
    </xf>
    <xf numFmtId="0" fontId="60" fillId="34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0" fillId="33" borderId="12" xfId="53" applyFont="1" applyFill="1" applyBorder="1" applyAlignment="1">
      <alignment horizontal="center" vertical="center" wrapText="1"/>
      <protection/>
    </xf>
    <xf numFmtId="0" fontId="60" fillId="33" borderId="15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/>
      <protection/>
    </xf>
    <xf numFmtId="0" fontId="63" fillId="33" borderId="12" xfId="53" applyFont="1" applyFill="1" applyBorder="1" applyAlignment="1">
      <alignment horizontal="center" vertical="center" wrapText="1"/>
      <protection/>
    </xf>
    <xf numFmtId="0" fontId="63" fillId="33" borderId="15" xfId="53" applyFont="1" applyFill="1" applyBorder="1" applyAlignment="1">
      <alignment horizontal="center" vertical="center" wrapText="1"/>
      <protection/>
    </xf>
    <xf numFmtId="0" fontId="62" fillId="34" borderId="0" xfId="0" applyFont="1" applyFill="1" applyAlignment="1">
      <alignment horizontal="center"/>
    </xf>
    <xf numFmtId="0" fontId="9" fillId="0" borderId="0" xfId="53" applyFont="1" applyAlignment="1">
      <alignment horizontal="center"/>
      <protection/>
    </xf>
    <xf numFmtId="0" fontId="60" fillId="34" borderId="11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0" fillId="3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0" xfId="53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right" vertical="center"/>
    </xf>
    <xf numFmtId="164" fontId="57" fillId="0" borderId="14" xfId="0" applyNumberFormat="1" applyFont="1" applyBorder="1" applyAlignment="1">
      <alignment horizontal="right" vertical="center"/>
    </xf>
    <xf numFmtId="0" fontId="9" fillId="0" borderId="10" xfId="53" applyFont="1" applyBorder="1" applyAlignment="1">
      <alignment horizontal="center" vertical="center" wrapText="1"/>
      <protection/>
    </xf>
    <xf numFmtId="0" fontId="65" fillId="0" borderId="0" xfId="0" applyFont="1" applyAlignment="1">
      <alignment horizontal="center" wrapText="1"/>
    </xf>
    <xf numFmtId="0" fontId="60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right" vertical="center"/>
    </xf>
    <xf numFmtId="164" fontId="59" fillId="0" borderId="14" xfId="0" applyNumberFormat="1" applyFont="1" applyBorder="1" applyAlignment="1">
      <alignment horizontal="right" vertical="center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 wrapText="1"/>
    </xf>
    <xf numFmtId="0" fontId="62" fillId="34" borderId="0" xfId="0" applyFont="1" applyFill="1" applyBorder="1" applyAlignment="1">
      <alignment horizont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right"/>
    </xf>
    <xf numFmtId="164" fontId="37" fillId="0" borderId="14" xfId="0" applyNumberFormat="1" applyFont="1" applyBorder="1" applyAlignment="1">
      <alignment horizontal="right"/>
    </xf>
    <xf numFmtId="164" fontId="37" fillId="34" borderId="11" xfId="0" applyNumberFormat="1" applyFont="1" applyFill="1" applyBorder="1" applyAlignment="1">
      <alignment horizontal="right"/>
    </xf>
    <xf numFmtId="164" fontId="37" fillId="34" borderId="14" xfId="0" applyNumberFormat="1" applyFont="1" applyFill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/>
    </xf>
    <xf numFmtId="0" fontId="62" fillId="34" borderId="23" xfId="0" applyFont="1" applyFill="1" applyBorder="1" applyAlignment="1">
      <alignment horizont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6" fillId="0" borderId="11" xfId="45" applyFont="1" applyBorder="1" applyAlignment="1">
      <alignment horizontal="center" vertical="center"/>
    </xf>
    <xf numFmtId="0" fontId="66" fillId="0" borderId="14" xfId="45" applyFont="1" applyBorder="1" applyAlignment="1">
      <alignment horizontal="center" vertical="center"/>
    </xf>
    <xf numFmtId="0" fontId="66" fillId="0" borderId="0" xfId="45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10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0"/>
          <a:ext cx="3028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E1:K11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6384" width="11.421875" style="31" customWidth="1"/>
  </cols>
  <sheetData>
    <row r="1" spans="5:11" ht="12.75">
      <c r="E1" s="77" t="s">
        <v>98</v>
      </c>
      <c r="F1" s="77"/>
      <c r="G1" s="77"/>
      <c r="H1" s="77"/>
      <c r="J1" s="77" t="s">
        <v>113</v>
      </c>
      <c r="K1" s="77"/>
    </row>
    <row r="3" ht="14.25">
      <c r="E3" s="154" t="s">
        <v>99</v>
      </c>
    </row>
    <row r="4" ht="14.25">
      <c r="E4" s="154" t="s">
        <v>100</v>
      </c>
    </row>
    <row r="5" ht="14.25">
      <c r="E5" s="154" t="s">
        <v>101</v>
      </c>
    </row>
    <row r="6" ht="14.25">
      <c r="E6" s="154" t="s">
        <v>102</v>
      </c>
    </row>
    <row r="7" ht="14.25">
      <c r="E7" s="154" t="s">
        <v>103</v>
      </c>
    </row>
    <row r="8" ht="14.25">
      <c r="E8" s="154" t="s">
        <v>105</v>
      </c>
    </row>
    <row r="9" ht="14.25">
      <c r="E9" s="154" t="s">
        <v>106</v>
      </c>
    </row>
    <row r="10" ht="14.25">
      <c r="E10" s="154" t="s">
        <v>107</v>
      </c>
    </row>
    <row r="11" ht="14.25">
      <c r="E11" s="154" t="s">
        <v>104</v>
      </c>
    </row>
  </sheetData>
  <sheetProtection/>
  <mergeCells count="2">
    <mergeCell ref="J1:K1"/>
    <mergeCell ref="E1:H1"/>
  </mergeCells>
  <hyperlinks>
    <hyperlink ref="E3" location="'Evolución Denuncias'!A1" display="Denuncias"/>
    <hyperlink ref="E4" location="'Evolución Renuncias'!A1" display="Renuncias"/>
    <hyperlink ref="E5" location="'Evolución Víctimas'!A1" display="Víctimas"/>
    <hyperlink ref="E6" location="'Total Órdenes y Medidas'!A1" display="Órdenes y Medidas"/>
    <hyperlink ref="E7" location="'Personas Enjuiciadas'!A1" display="Personas Enjuiciadas"/>
    <hyperlink ref="E11" location="Aud.Prov.!A1" display="Audiencia Provincial"/>
    <hyperlink ref="E8" location="Penal!A1" display="Juzgado de lo Penal"/>
    <hyperlink ref="E9" location="Menores!A1" display="Juzgado de Menores"/>
    <hyperlink ref="E10" location="Guardia!A1" display="Juzgado de Instrucción en funciones de Guardi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Q2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5.140625" style="31" bestFit="1" customWidth="1"/>
    <col min="2" max="2" width="10.28125" style="31" bestFit="1" customWidth="1"/>
    <col min="3" max="4" width="13.28125" style="31" customWidth="1"/>
    <col min="5" max="5" width="10.421875" style="31" bestFit="1" customWidth="1"/>
    <col min="6" max="6" width="12.28125" style="31" bestFit="1" customWidth="1"/>
    <col min="7" max="7" width="11.00390625" style="31" bestFit="1" customWidth="1"/>
    <col min="8" max="9" width="13.421875" style="31" customWidth="1"/>
    <col min="10" max="10" width="10.421875" style="31" bestFit="1" customWidth="1"/>
    <col min="11" max="11" width="12.28125" style="31" bestFit="1" customWidth="1"/>
    <col min="12" max="12" width="13.00390625" style="31" customWidth="1"/>
    <col min="13" max="14" width="13.140625" style="31" customWidth="1"/>
    <col min="15" max="15" width="10.421875" style="31" bestFit="1" customWidth="1"/>
    <col min="16" max="16" width="13.57421875" style="31" customWidth="1"/>
    <col min="17" max="17" width="10.28125" style="31" bestFit="1" customWidth="1"/>
    <col min="18" max="16384" width="11.421875" style="31" customWidth="1"/>
  </cols>
  <sheetData>
    <row r="1" spans="1:8" ht="29.25" customHeight="1">
      <c r="A1" s="103" t="s">
        <v>116</v>
      </c>
      <c r="G1" s="152" t="s">
        <v>124</v>
      </c>
      <c r="H1" s="153"/>
    </row>
    <row r="2" ht="12.75" customHeight="1">
      <c r="A2" s="103"/>
    </row>
    <row r="3" ht="12.75" customHeight="1">
      <c r="A3" s="103"/>
    </row>
    <row r="4" spans="1:3" ht="15">
      <c r="A4" s="90" t="s">
        <v>54</v>
      </c>
      <c r="B4" s="90"/>
      <c r="C4" s="90"/>
    </row>
    <row r="5" spans="1:16" ht="15.75" customHeight="1">
      <c r="A5" s="103"/>
      <c r="B5" s="90" t="s">
        <v>62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48.75" customHeight="1">
      <c r="A6" s="103"/>
      <c r="B6" s="129" t="s">
        <v>114</v>
      </c>
      <c r="C6" s="129"/>
      <c r="D6" s="129"/>
      <c r="E6" s="129"/>
      <c r="F6" s="129"/>
      <c r="G6" s="129" t="s">
        <v>113</v>
      </c>
      <c r="H6" s="129"/>
      <c r="I6" s="129"/>
      <c r="J6" s="129"/>
      <c r="K6" s="129"/>
      <c r="L6" s="122" t="s">
        <v>117</v>
      </c>
      <c r="M6" s="123"/>
      <c r="N6" s="123"/>
      <c r="O6" s="123"/>
      <c r="P6" s="124"/>
    </row>
    <row r="7" spans="1:16" ht="25.5">
      <c r="A7" s="140"/>
      <c r="B7" s="33" t="s">
        <v>32</v>
      </c>
      <c r="C7" s="34" t="s">
        <v>59</v>
      </c>
      <c r="D7" s="34" t="s">
        <v>60</v>
      </c>
      <c r="E7" s="34" t="s">
        <v>50</v>
      </c>
      <c r="F7" s="34" t="s">
        <v>61</v>
      </c>
      <c r="G7" s="33" t="s">
        <v>32</v>
      </c>
      <c r="H7" s="34" t="s">
        <v>59</v>
      </c>
      <c r="I7" s="34" t="s">
        <v>60</v>
      </c>
      <c r="J7" s="34" t="s">
        <v>50</v>
      </c>
      <c r="K7" s="34" t="s">
        <v>61</v>
      </c>
      <c r="L7" s="33" t="s">
        <v>32</v>
      </c>
      <c r="M7" s="34" t="s">
        <v>59</v>
      </c>
      <c r="N7" s="34" t="s">
        <v>60</v>
      </c>
      <c r="O7" s="34" t="s">
        <v>50</v>
      </c>
      <c r="P7" s="34" t="s">
        <v>61</v>
      </c>
    </row>
    <row r="8" spans="1:16" ht="12.75">
      <c r="A8" s="32" t="s">
        <v>66</v>
      </c>
      <c r="B8" s="42">
        <v>45</v>
      </c>
      <c r="C8" s="42">
        <v>35</v>
      </c>
      <c r="D8" s="42">
        <v>7</v>
      </c>
      <c r="E8" s="42">
        <v>2</v>
      </c>
      <c r="F8" s="42">
        <v>1</v>
      </c>
      <c r="G8" s="42">
        <v>40</v>
      </c>
      <c r="H8" s="42">
        <v>17</v>
      </c>
      <c r="I8" s="42">
        <v>12</v>
      </c>
      <c r="J8" s="42">
        <v>9</v>
      </c>
      <c r="K8" s="42">
        <v>2</v>
      </c>
      <c r="L8" s="68">
        <f aca="true" t="shared" si="0" ref="L8:P10">IF(B8=0,"-",IF(G8=0,-1,(G8-B8)/B8))</f>
        <v>-0.1111111111111111</v>
      </c>
      <c r="M8" s="68">
        <f t="shared" si="0"/>
        <v>-0.5142857142857142</v>
      </c>
      <c r="N8" s="68">
        <f t="shared" si="0"/>
        <v>0.7142857142857143</v>
      </c>
      <c r="O8" s="68">
        <f t="shared" si="0"/>
        <v>3.5</v>
      </c>
      <c r="P8" s="68">
        <f t="shared" si="0"/>
        <v>1</v>
      </c>
    </row>
    <row r="9" spans="1:16" ht="12.75">
      <c r="A9" s="32" t="s">
        <v>67</v>
      </c>
      <c r="B9" s="42">
        <v>3</v>
      </c>
      <c r="C9" s="42">
        <v>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68">
        <f t="shared" si="0"/>
        <v>-1</v>
      </c>
      <c r="M9" s="68">
        <f t="shared" si="0"/>
        <v>-1</v>
      </c>
      <c r="N9" s="68" t="str">
        <f t="shared" si="0"/>
        <v>-</v>
      </c>
      <c r="O9" s="68" t="str">
        <f t="shared" si="0"/>
        <v>-</v>
      </c>
      <c r="P9" s="68" t="str">
        <f t="shared" si="0"/>
        <v>-</v>
      </c>
    </row>
    <row r="10" spans="1:16" ht="12.75">
      <c r="A10" s="24" t="s">
        <v>44</v>
      </c>
      <c r="B10" s="44">
        <v>48</v>
      </c>
      <c r="C10" s="44">
        <v>38</v>
      </c>
      <c r="D10" s="44">
        <v>7</v>
      </c>
      <c r="E10" s="44">
        <v>2</v>
      </c>
      <c r="F10" s="44">
        <v>1</v>
      </c>
      <c r="G10" s="44">
        <v>40</v>
      </c>
      <c r="H10" s="44">
        <v>17</v>
      </c>
      <c r="I10" s="44">
        <v>12</v>
      </c>
      <c r="J10" s="44">
        <v>9</v>
      </c>
      <c r="K10" s="44">
        <v>2</v>
      </c>
      <c r="L10" s="69">
        <f t="shared" si="0"/>
        <v>-0.16666666666666666</v>
      </c>
      <c r="M10" s="69">
        <f t="shared" si="0"/>
        <v>-0.5526315789473685</v>
      </c>
      <c r="N10" s="69">
        <f t="shared" si="0"/>
        <v>0.7142857142857143</v>
      </c>
      <c r="O10" s="69">
        <f t="shared" si="0"/>
        <v>3.5</v>
      </c>
      <c r="P10" s="69">
        <f t="shared" si="0"/>
        <v>1</v>
      </c>
    </row>
    <row r="11" spans="1:16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</row>
    <row r="12" spans="1:16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6"/>
    </row>
    <row r="14" spans="2:17" ht="15">
      <c r="B14" s="131" t="s">
        <v>112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76"/>
      <c r="O14" s="76"/>
      <c r="P14" s="76"/>
      <c r="Q14" s="76"/>
    </row>
    <row r="15" spans="1:13" ht="22.5" customHeight="1">
      <c r="A15" s="95"/>
      <c r="B15" s="128" t="s">
        <v>114</v>
      </c>
      <c r="C15" s="123"/>
      <c r="D15" s="123"/>
      <c r="E15" s="124"/>
      <c r="F15" s="128" t="s">
        <v>113</v>
      </c>
      <c r="G15" s="123"/>
      <c r="H15" s="123"/>
      <c r="I15" s="124"/>
      <c r="J15" s="122" t="s">
        <v>117</v>
      </c>
      <c r="K15" s="147"/>
      <c r="L15" s="147"/>
      <c r="M15" s="148"/>
    </row>
    <row r="16" spans="1:13" ht="22.5" customHeight="1">
      <c r="A16" s="96"/>
      <c r="B16" s="125"/>
      <c r="C16" s="126"/>
      <c r="D16" s="126"/>
      <c r="E16" s="127"/>
      <c r="F16" s="125"/>
      <c r="G16" s="126"/>
      <c r="H16" s="126"/>
      <c r="I16" s="127"/>
      <c r="J16" s="149"/>
      <c r="K16" s="150"/>
      <c r="L16" s="150"/>
      <c r="M16" s="151"/>
    </row>
    <row r="17" spans="1:13" ht="25.5">
      <c r="A17" s="97"/>
      <c r="B17" s="56" t="s">
        <v>32</v>
      </c>
      <c r="C17" s="56" t="s">
        <v>63</v>
      </c>
      <c r="D17" s="43" t="s">
        <v>64</v>
      </c>
      <c r="E17" s="43" t="s">
        <v>65</v>
      </c>
      <c r="F17" s="56" t="s">
        <v>32</v>
      </c>
      <c r="G17" s="56" t="s">
        <v>63</v>
      </c>
      <c r="H17" s="43" t="s">
        <v>64</v>
      </c>
      <c r="I17" s="43" t="s">
        <v>65</v>
      </c>
      <c r="J17" s="27" t="s">
        <v>32</v>
      </c>
      <c r="K17" s="27" t="s">
        <v>63</v>
      </c>
      <c r="L17" s="28" t="s">
        <v>64</v>
      </c>
      <c r="M17" s="28" t="s">
        <v>65</v>
      </c>
    </row>
    <row r="18" spans="1:13" ht="12.75">
      <c r="A18" s="32" t="s">
        <v>68</v>
      </c>
      <c r="B18" s="42">
        <v>42</v>
      </c>
      <c r="C18" s="42">
        <v>28</v>
      </c>
      <c r="D18" s="42">
        <v>10</v>
      </c>
      <c r="E18" s="42">
        <v>4</v>
      </c>
      <c r="F18" s="42">
        <v>29</v>
      </c>
      <c r="G18" s="42">
        <v>20</v>
      </c>
      <c r="H18" s="42">
        <v>4</v>
      </c>
      <c r="I18" s="42">
        <v>5</v>
      </c>
      <c r="J18" s="68">
        <f>IF(B18=0,"-",IF(F18=0,-1,(F18-B18)/B18))</f>
        <v>-0.30952380952380953</v>
      </c>
      <c r="K18" s="68">
        <f aca="true" t="shared" si="1" ref="K18:M20">IF(C18=0,"-",IF(G18=0,-1,(G18-C18)/C18))</f>
        <v>-0.2857142857142857</v>
      </c>
      <c r="L18" s="68">
        <f t="shared" si="1"/>
        <v>-0.6</v>
      </c>
      <c r="M18" s="68">
        <f t="shared" si="1"/>
        <v>0.25</v>
      </c>
    </row>
    <row r="19" spans="1:13" ht="12.75">
      <c r="A19" s="32" t="s">
        <v>69</v>
      </c>
      <c r="B19" s="42">
        <v>2</v>
      </c>
      <c r="C19" s="42">
        <v>2</v>
      </c>
      <c r="D19" s="42">
        <v>0</v>
      </c>
      <c r="E19" s="42">
        <v>0</v>
      </c>
      <c r="F19" s="42">
        <v>11</v>
      </c>
      <c r="G19" s="42">
        <v>9</v>
      </c>
      <c r="H19" s="42">
        <v>2</v>
      </c>
      <c r="I19" s="42">
        <v>0</v>
      </c>
      <c r="J19" s="68">
        <f>IF(B19=0,"-",IF(F19=0,-1,(F19-B19)/B19))</f>
        <v>4.5</v>
      </c>
      <c r="K19" s="68">
        <f t="shared" si="1"/>
        <v>3.5</v>
      </c>
      <c r="L19" s="68" t="str">
        <f t="shared" si="1"/>
        <v>-</v>
      </c>
      <c r="M19" s="68" t="str">
        <f t="shared" si="1"/>
        <v>-</v>
      </c>
    </row>
    <row r="20" spans="1:13" ht="12.75">
      <c r="A20" s="44" t="s">
        <v>44</v>
      </c>
      <c r="B20" s="44">
        <f>+C20+D20+E20</f>
        <v>44</v>
      </c>
      <c r="C20" s="44">
        <f>+C18+C19</f>
        <v>30</v>
      </c>
      <c r="D20" s="44">
        <f>+D18+D19</f>
        <v>10</v>
      </c>
      <c r="E20" s="44">
        <f>+E18+E19</f>
        <v>4</v>
      </c>
      <c r="F20" s="44">
        <f>+G20+H20+I20</f>
        <v>40</v>
      </c>
      <c r="G20" s="44">
        <f>+G18+G19</f>
        <v>29</v>
      </c>
      <c r="H20" s="44">
        <f>+H18+H19</f>
        <v>6</v>
      </c>
      <c r="I20" s="44">
        <f>+I18+I19</f>
        <v>5</v>
      </c>
      <c r="J20" s="69">
        <f>IF(B20=0,"-",IF(F20=0,-1,(F20-B20)/B20))</f>
        <v>-0.09090909090909091</v>
      </c>
      <c r="K20" s="69">
        <f t="shared" si="1"/>
        <v>-0.03333333333333333</v>
      </c>
      <c r="L20" s="69">
        <f t="shared" si="1"/>
        <v>-0.4</v>
      </c>
      <c r="M20" s="69">
        <f t="shared" si="1"/>
        <v>0.25</v>
      </c>
    </row>
  </sheetData>
  <sheetProtection/>
  <mergeCells count="13">
    <mergeCell ref="J15:M16"/>
    <mergeCell ref="B14:M14"/>
    <mergeCell ref="B15:E16"/>
    <mergeCell ref="F15:I16"/>
    <mergeCell ref="A4:C4"/>
    <mergeCell ref="A15:A17"/>
    <mergeCell ref="B6:F6"/>
    <mergeCell ref="G6:K6"/>
    <mergeCell ref="A1:A3"/>
    <mergeCell ref="L6:P6"/>
    <mergeCell ref="B5:P5"/>
    <mergeCell ref="A5:A7"/>
    <mergeCell ref="G1:H1"/>
  </mergeCells>
  <hyperlinks>
    <hyperlink ref="G1:H1" location="Indice!A1" display="Volver a 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Y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00390625" style="1" customWidth="1"/>
    <col min="2" max="2" width="11.00390625" style="1" bestFit="1" customWidth="1"/>
    <col min="3" max="3" width="14.421875" style="1" customWidth="1"/>
    <col min="4" max="4" width="16.8515625" style="1" customWidth="1"/>
    <col min="5" max="7" width="14.421875" style="1" customWidth="1"/>
    <col min="8" max="8" width="15.00390625" style="1" customWidth="1"/>
    <col min="9" max="9" width="14.8515625" style="1" customWidth="1"/>
    <col min="10" max="10" width="11.00390625" style="1" bestFit="1" customWidth="1"/>
    <col min="11" max="17" width="14.8515625" style="1" customWidth="1"/>
    <col min="18" max="18" width="13.7109375" style="2" customWidth="1"/>
    <col min="19" max="25" width="14.8515625" style="1" customWidth="1"/>
    <col min="26" max="16384" width="11.421875" style="1" customWidth="1"/>
  </cols>
  <sheetData>
    <row r="1" spans="1:17" s="11" customFormat="1" ht="28.5">
      <c r="A1" s="10" t="s">
        <v>116</v>
      </c>
      <c r="B1" s="87" t="s">
        <v>57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25" s="11" customFormat="1" ht="14.25">
      <c r="A2" s="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7" ht="27.75" customHeight="1">
      <c r="A3" s="9"/>
      <c r="B3" s="9"/>
      <c r="C3" s="9"/>
      <c r="D3" s="9"/>
      <c r="E3" s="9"/>
      <c r="F3" s="152" t="s">
        <v>124</v>
      </c>
      <c r="G3" s="153"/>
    </row>
    <row r="4" spans="1:7" ht="14.25">
      <c r="A4" s="9"/>
      <c r="B4" s="9"/>
      <c r="C4" s="9"/>
      <c r="D4" s="9"/>
      <c r="E4" s="9"/>
      <c r="F4" s="9"/>
      <c r="G4" s="9"/>
    </row>
    <row r="5" spans="1:7" ht="15">
      <c r="A5" s="90" t="s">
        <v>108</v>
      </c>
      <c r="B5" s="90"/>
      <c r="C5" s="90"/>
      <c r="D5" s="9"/>
      <c r="E5" s="9"/>
      <c r="F5" s="9"/>
      <c r="G5" s="9"/>
    </row>
    <row r="6" spans="2:18" ht="42.75" customHeight="1">
      <c r="B6" s="78" t="s">
        <v>114</v>
      </c>
      <c r="C6" s="85"/>
      <c r="D6" s="85"/>
      <c r="E6" s="85"/>
      <c r="F6" s="85"/>
      <c r="G6" s="85"/>
      <c r="H6" s="85"/>
      <c r="I6" s="86"/>
      <c r="J6" s="85" t="s">
        <v>113</v>
      </c>
      <c r="K6" s="85"/>
      <c r="L6" s="85"/>
      <c r="M6" s="85"/>
      <c r="N6" s="85"/>
      <c r="O6" s="85"/>
      <c r="P6" s="85"/>
      <c r="Q6" s="86"/>
      <c r="R6" s="1"/>
    </row>
    <row r="7" spans="1:18" ht="12.75" customHeight="1">
      <c r="A7" s="8"/>
      <c r="B7" s="83" t="s">
        <v>29</v>
      </c>
      <c r="C7" s="88" t="s">
        <v>28</v>
      </c>
      <c r="D7" s="83" t="s">
        <v>27</v>
      </c>
      <c r="E7" s="78" t="s">
        <v>26</v>
      </c>
      <c r="F7" s="79"/>
      <c r="G7" s="80"/>
      <c r="H7" s="81" t="s">
        <v>25</v>
      </c>
      <c r="I7" s="83" t="s">
        <v>24</v>
      </c>
      <c r="J7" s="83" t="s">
        <v>29</v>
      </c>
      <c r="K7" s="88" t="s">
        <v>28</v>
      </c>
      <c r="L7" s="83" t="s">
        <v>27</v>
      </c>
      <c r="M7" s="78" t="s">
        <v>26</v>
      </c>
      <c r="N7" s="79"/>
      <c r="O7" s="80"/>
      <c r="P7" s="81" t="s">
        <v>25</v>
      </c>
      <c r="Q7" s="83" t="s">
        <v>24</v>
      </c>
      <c r="R7" s="1"/>
    </row>
    <row r="8" spans="1:18" ht="45">
      <c r="A8" s="8"/>
      <c r="B8" s="84"/>
      <c r="C8" s="89"/>
      <c r="D8" s="84"/>
      <c r="E8" s="7" t="s">
        <v>23</v>
      </c>
      <c r="F8" s="7" t="s">
        <v>22</v>
      </c>
      <c r="G8" s="7" t="s">
        <v>21</v>
      </c>
      <c r="H8" s="82"/>
      <c r="I8" s="84"/>
      <c r="J8" s="84"/>
      <c r="K8" s="89"/>
      <c r="L8" s="84"/>
      <c r="M8" s="7" t="s">
        <v>23</v>
      </c>
      <c r="N8" s="7" t="s">
        <v>22</v>
      </c>
      <c r="O8" s="7" t="s">
        <v>21</v>
      </c>
      <c r="P8" s="82"/>
      <c r="Q8" s="84"/>
      <c r="R8" s="1"/>
    </row>
    <row r="9" spans="1:18" ht="12.75">
      <c r="A9" s="6" t="s">
        <v>20</v>
      </c>
      <c r="B9" s="5">
        <v>7994</v>
      </c>
      <c r="C9" s="5">
        <v>321</v>
      </c>
      <c r="D9" s="5">
        <v>10</v>
      </c>
      <c r="E9" s="5">
        <v>5035</v>
      </c>
      <c r="F9" s="5">
        <v>68</v>
      </c>
      <c r="G9" s="5">
        <v>1218</v>
      </c>
      <c r="H9" s="5">
        <v>1139</v>
      </c>
      <c r="I9" s="5">
        <v>203</v>
      </c>
      <c r="J9" s="12">
        <v>8671</v>
      </c>
      <c r="K9" s="12">
        <v>288</v>
      </c>
      <c r="L9" s="12">
        <v>49</v>
      </c>
      <c r="M9" s="12">
        <v>5704</v>
      </c>
      <c r="N9" s="12">
        <v>80</v>
      </c>
      <c r="O9" s="12">
        <v>1251</v>
      </c>
      <c r="P9" s="12">
        <v>1025</v>
      </c>
      <c r="Q9" s="12">
        <v>274</v>
      </c>
      <c r="R9" s="1"/>
    </row>
    <row r="10" spans="1:18" ht="12.75">
      <c r="A10" s="6" t="s">
        <v>19</v>
      </c>
      <c r="B10" s="5">
        <v>900</v>
      </c>
      <c r="C10" s="5">
        <v>5</v>
      </c>
      <c r="D10" s="5">
        <v>1</v>
      </c>
      <c r="E10" s="5">
        <v>674</v>
      </c>
      <c r="F10" s="5">
        <v>5</v>
      </c>
      <c r="G10" s="5">
        <v>154</v>
      </c>
      <c r="H10" s="5">
        <v>61</v>
      </c>
      <c r="I10" s="5">
        <v>0</v>
      </c>
      <c r="J10" s="12">
        <v>1000</v>
      </c>
      <c r="K10" s="12">
        <v>9</v>
      </c>
      <c r="L10" s="12">
        <v>0</v>
      </c>
      <c r="M10" s="12">
        <v>776</v>
      </c>
      <c r="N10" s="12">
        <v>18</v>
      </c>
      <c r="O10" s="12">
        <v>134</v>
      </c>
      <c r="P10" s="12">
        <v>53</v>
      </c>
      <c r="Q10" s="12">
        <v>10</v>
      </c>
      <c r="R10" s="1"/>
    </row>
    <row r="11" spans="1:18" ht="12.75">
      <c r="A11" s="6" t="s">
        <v>18</v>
      </c>
      <c r="B11" s="5">
        <v>788</v>
      </c>
      <c r="C11" s="5">
        <v>2</v>
      </c>
      <c r="D11" s="5">
        <v>0</v>
      </c>
      <c r="E11" s="5">
        <v>574</v>
      </c>
      <c r="F11" s="5">
        <v>5</v>
      </c>
      <c r="G11" s="5">
        <v>79</v>
      </c>
      <c r="H11" s="5">
        <v>120</v>
      </c>
      <c r="I11" s="5">
        <v>8</v>
      </c>
      <c r="J11" s="12">
        <v>624</v>
      </c>
      <c r="K11" s="12">
        <v>3</v>
      </c>
      <c r="L11" s="12">
        <v>1</v>
      </c>
      <c r="M11" s="12">
        <v>404</v>
      </c>
      <c r="N11" s="12">
        <v>5</v>
      </c>
      <c r="O11" s="12">
        <v>113</v>
      </c>
      <c r="P11" s="12">
        <v>91</v>
      </c>
      <c r="Q11" s="12">
        <v>7</v>
      </c>
      <c r="R11" s="1"/>
    </row>
    <row r="12" spans="1:18" ht="12.75">
      <c r="A12" s="6" t="s">
        <v>46</v>
      </c>
      <c r="B12" s="5">
        <v>1669</v>
      </c>
      <c r="C12" s="5">
        <v>71</v>
      </c>
      <c r="D12" s="5">
        <v>1</v>
      </c>
      <c r="E12" s="5">
        <v>1158</v>
      </c>
      <c r="F12" s="5">
        <v>35</v>
      </c>
      <c r="G12" s="5">
        <v>127</v>
      </c>
      <c r="H12" s="5">
        <v>239</v>
      </c>
      <c r="I12" s="5">
        <v>38</v>
      </c>
      <c r="J12" s="12">
        <v>1531</v>
      </c>
      <c r="K12" s="12">
        <v>69</v>
      </c>
      <c r="L12" s="12">
        <v>0</v>
      </c>
      <c r="M12" s="12">
        <v>996</v>
      </c>
      <c r="N12" s="12">
        <v>34</v>
      </c>
      <c r="O12" s="12">
        <v>165</v>
      </c>
      <c r="P12" s="12">
        <v>254</v>
      </c>
      <c r="Q12" s="12">
        <v>13</v>
      </c>
      <c r="R12" s="1"/>
    </row>
    <row r="13" spans="1:18" ht="12.75">
      <c r="A13" s="6" t="s">
        <v>17</v>
      </c>
      <c r="B13" s="5">
        <v>2238</v>
      </c>
      <c r="C13" s="5">
        <v>36</v>
      </c>
      <c r="D13" s="5">
        <v>1</v>
      </c>
      <c r="E13" s="5">
        <v>1427</v>
      </c>
      <c r="F13" s="5">
        <v>59</v>
      </c>
      <c r="G13" s="5">
        <v>226</v>
      </c>
      <c r="H13" s="5">
        <v>441</v>
      </c>
      <c r="I13" s="5">
        <v>48</v>
      </c>
      <c r="J13" s="12">
        <v>2439</v>
      </c>
      <c r="K13" s="12">
        <v>59</v>
      </c>
      <c r="L13" s="12">
        <v>3</v>
      </c>
      <c r="M13" s="12">
        <v>1537</v>
      </c>
      <c r="N13" s="12">
        <v>48</v>
      </c>
      <c r="O13" s="12">
        <v>439</v>
      </c>
      <c r="P13" s="12">
        <v>309</v>
      </c>
      <c r="Q13" s="12">
        <v>44</v>
      </c>
      <c r="R13" s="1"/>
    </row>
    <row r="14" spans="1:18" ht="12.75">
      <c r="A14" s="6" t="s">
        <v>16</v>
      </c>
      <c r="B14" s="5">
        <v>425</v>
      </c>
      <c r="C14" s="5">
        <v>26</v>
      </c>
      <c r="D14" s="5">
        <v>0</v>
      </c>
      <c r="E14" s="5">
        <v>166</v>
      </c>
      <c r="F14" s="5">
        <v>10</v>
      </c>
      <c r="G14" s="5">
        <v>102</v>
      </c>
      <c r="H14" s="5">
        <v>40</v>
      </c>
      <c r="I14" s="5">
        <v>81</v>
      </c>
      <c r="J14" s="12">
        <v>570</v>
      </c>
      <c r="K14" s="12">
        <v>38</v>
      </c>
      <c r="L14" s="12">
        <v>0</v>
      </c>
      <c r="M14" s="12">
        <v>350</v>
      </c>
      <c r="N14" s="12">
        <v>0</v>
      </c>
      <c r="O14" s="12">
        <v>34</v>
      </c>
      <c r="P14" s="12">
        <v>38</v>
      </c>
      <c r="Q14" s="12">
        <v>110</v>
      </c>
      <c r="R14" s="1"/>
    </row>
    <row r="15" spans="1:18" ht="12.75">
      <c r="A15" s="6" t="s">
        <v>15</v>
      </c>
      <c r="B15" s="5">
        <v>1267</v>
      </c>
      <c r="C15" s="5">
        <v>69</v>
      </c>
      <c r="D15" s="5">
        <v>0</v>
      </c>
      <c r="E15" s="5">
        <v>966</v>
      </c>
      <c r="F15" s="5">
        <v>8</v>
      </c>
      <c r="G15" s="5">
        <v>188</v>
      </c>
      <c r="H15" s="5">
        <v>33</v>
      </c>
      <c r="I15" s="5">
        <v>3</v>
      </c>
      <c r="J15" s="12">
        <v>1406</v>
      </c>
      <c r="K15" s="12">
        <v>23</v>
      </c>
      <c r="L15" s="12">
        <v>0</v>
      </c>
      <c r="M15" s="12">
        <v>1089</v>
      </c>
      <c r="N15" s="12">
        <v>10</v>
      </c>
      <c r="O15" s="12">
        <v>234</v>
      </c>
      <c r="P15" s="12">
        <v>42</v>
      </c>
      <c r="Q15" s="12">
        <v>8</v>
      </c>
      <c r="R15" s="1"/>
    </row>
    <row r="16" spans="1:18" ht="12.75">
      <c r="A16" s="6" t="s">
        <v>14</v>
      </c>
      <c r="B16" s="5">
        <v>1340</v>
      </c>
      <c r="C16" s="5">
        <v>27</v>
      </c>
      <c r="D16" s="5">
        <v>0</v>
      </c>
      <c r="E16" s="5">
        <v>1140</v>
      </c>
      <c r="F16" s="5">
        <v>24</v>
      </c>
      <c r="G16" s="5">
        <v>85</v>
      </c>
      <c r="H16" s="5">
        <v>63</v>
      </c>
      <c r="I16" s="5">
        <v>1</v>
      </c>
      <c r="J16" s="12">
        <v>1337</v>
      </c>
      <c r="K16" s="12">
        <v>185</v>
      </c>
      <c r="L16" s="12">
        <v>2</v>
      </c>
      <c r="M16" s="12">
        <v>979</v>
      </c>
      <c r="N16" s="12">
        <v>10</v>
      </c>
      <c r="O16" s="12">
        <v>100</v>
      </c>
      <c r="P16" s="12">
        <v>48</v>
      </c>
      <c r="Q16" s="12">
        <v>13</v>
      </c>
      <c r="R16" s="1"/>
    </row>
    <row r="17" spans="1:18" ht="12.75">
      <c r="A17" s="6" t="s">
        <v>13</v>
      </c>
      <c r="B17" s="5">
        <v>5261</v>
      </c>
      <c r="C17" s="5">
        <v>106</v>
      </c>
      <c r="D17" s="5">
        <v>8</v>
      </c>
      <c r="E17" s="5">
        <v>3509</v>
      </c>
      <c r="F17" s="5">
        <v>71</v>
      </c>
      <c r="G17" s="5">
        <v>991</v>
      </c>
      <c r="H17" s="5">
        <v>447</v>
      </c>
      <c r="I17" s="5">
        <v>129</v>
      </c>
      <c r="J17" s="12">
        <v>5871</v>
      </c>
      <c r="K17" s="12">
        <v>388</v>
      </c>
      <c r="L17" s="12">
        <v>35</v>
      </c>
      <c r="M17" s="12">
        <v>3729</v>
      </c>
      <c r="N17" s="12">
        <v>116</v>
      </c>
      <c r="O17" s="12">
        <v>1062</v>
      </c>
      <c r="P17" s="12">
        <v>514</v>
      </c>
      <c r="Q17" s="12">
        <v>27</v>
      </c>
      <c r="R17" s="1"/>
    </row>
    <row r="18" spans="1:18" ht="12.75">
      <c r="A18" s="6" t="s">
        <v>47</v>
      </c>
      <c r="B18" s="5">
        <v>5150</v>
      </c>
      <c r="C18" s="5">
        <v>86</v>
      </c>
      <c r="D18" s="5">
        <v>5</v>
      </c>
      <c r="E18" s="5">
        <v>2813</v>
      </c>
      <c r="F18" s="5">
        <v>64</v>
      </c>
      <c r="G18" s="5">
        <v>1319</v>
      </c>
      <c r="H18" s="5">
        <v>664</v>
      </c>
      <c r="I18" s="5">
        <v>199</v>
      </c>
      <c r="J18" s="12">
        <v>5971</v>
      </c>
      <c r="K18" s="12">
        <v>161</v>
      </c>
      <c r="L18" s="12">
        <v>14</v>
      </c>
      <c r="M18" s="12">
        <v>3647</v>
      </c>
      <c r="N18" s="12">
        <v>105</v>
      </c>
      <c r="O18" s="12">
        <v>939</v>
      </c>
      <c r="P18" s="12">
        <v>900</v>
      </c>
      <c r="Q18" s="12">
        <v>205</v>
      </c>
      <c r="R18" s="1"/>
    </row>
    <row r="19" spans="1:18" ht="12.75">
      <c r="A19" s="6" t="s">
        <v>12</v>
      </c>
      <c r="B19" s="5">
        <v>705</v>
      </c>
      <c r="C19" s="5">
        <v>11</v>
      </c>
      <c r="D19" s="5">
        <v>1</v>
      </c>
      <c r="E19" s="5">
        <v>423</v>
      </c>
      <c r="F19" s="5">
        <v>2</v>
      </c>
      <c r="G19" s="5">
        <v>87</v>
      </c>
      <c r="H19" s="5">
        <v>30</v>
      </c>
      <c r="I19" s="5">
        <v>151</v>
      </c>
      <c r="J19" s="12">
        <v>726</v>
      </c>
      <c r="K19" s="12">
        <v>7</v>
      </c>
      <c r="L19" s="12">
        <v>0</v>
      </c>
      <c r="M19" s="12">
        <v>481</v>
      </c>
      <c r="N19" s="12">
        <v>7</v>
      </c>
      <c r="O19" s="12">
        <v>62</v>
      </c>
      <c r="P19" s="12">
        <v>32</v>
      </c>
      <c r="Q19" s="12">
        <v>137</v>
      </c>
      <c r="R19" s="1"/>
    </row>
    <row r="20" spans="1:18" ht="12.75">
      <c r="A20" s="6" t="s">
        <v>11</v>
      </c>
      <c r="B20" s="5">
        <v>1431</v>
      </c>
      <c r="C20" s="5">
        <v>273</v>
      </c>
      <c r="D20" s="5">
        <v>1</v>
      </c>
      <c r="E20" s="5">
        <v>938</v>
      </c>
      <c r="F20" s="5">
        <v>24</v>
      </c>
      <c r="G20" s="5">
        <v>78</v>
      </c>
      <c r="H20" s="5">
        <v>90</v>
      </c>
      <c r="I20" s="5">
        <v>27</v>
      </c>
      <c r="J20" s="12">
        <v>1589</v>
      </c>
      <c r="K20" s="12">
        <v>68</v>
      </c>
      <c r="L20" s="12">
        <v>14</v>
      </c>
      <c r="M20" s="12">
        <v>1057</v>
      </c>
      <c r="N20" s="12">
        <v>232</v>
      </c>
      <c r="O20" s="12">
        <v>94</v>
      </c>
      <c r="P20" s="12">
        <v>109</v>
      </c>
      <c r="Q20" s="12">
        <v>15</v>
      </c>
      <c r="R20" s="1"/>
    </row>
    <row r="21" spans="1:18" ht="12.75">
      <c r="A21" s="6" t="s">
        <v>10</v>
      </c>
      <c r="B21" s="5">
        <v>5645</v>
      </c>
      <c r="C21" s="5">
        <v>142</v>
      </c>
      <c r="D21" s="5">
        <v>15</v>
      </c>
      <c r="E21" s="5">
        <v>3796</v>
      </c>
      <c r="F21" s="5">
        <v>30</v>
      </c>
      <c r="G21" s="5">
        <v>1215</v>
      </c>
      <c r="H21" s="5">
        <v>378</v>
      </c>
      <c r="I21" s="5">
        <v>69</v>
      </c>
      <c r="J21" s="12">
        <v>6705</v>
      </c>
      <c r="K21" s="12">
        <v>359</v>
      </c>
      <c r="L21" s="12">
        <v>13</v>
      </c>
      <c r="M21" s="12">
        <v>4219</v>
      </c>
      <c r="N21" s="12">
        <v>114</v>
      </c>
      <c r="O21" s="12">
        <v>1509</v>
      </c>
      <c r="P21" s="12">
        <v>213</v>
      </c>
      <c r="Q21" s="12">
        <v>278</v>
      </c>
      <c r="R21" s="1"/>
    </row>
    <row r="22" spans="1:18" ht="12.75">
      <c r="A22" s="6" t="s">
        <v>9</v>
      </c>
      <c r="B22" s="5">
        <v>1550</v>
      </c>
      <c r="C22" s="5">
        <v>1</v>
      </c>
      <c r="D22" s="5">
        <v>2</v>
      </c>
      <c r="E22" s="5">
        <v>1110</v>
      </c>
      <c r="F22" s="5">
        <v>15</v>
      </c>
      <c r="G22" s="5">
        <v>228</v>
      </c>
      <c r="H22" s="5">
        <v>192</v>
      </c>
      <c r="I22" s="5">
        <v>2</v>
      </c>
      <c r="J22" s="12">
        <v>2140</v>
      </c>
      <c r="K22" s="12">
        <v>75</v>
      </c>
      <c r="L22" s="12">
        <v>0</v>
      </c>
      <c r="M22" s="12">
        <v>1158</v>
      </c>
      <c r="N22" s="12">
        <v>28</v>
      </c>
      <c r="O22" s="12">
        <v>220</v>
      </c>
      <c r="P22" s="12">
        <v>247</v>
      </c>
      <c r="Q22" s="12">
        <v>412</v>
      </c>
      <c r="R22" s="1"/>
    </row>
    <row r="23" spans="1:18" ht="12.75">
      <c r="A23" s="6" t="s">
        <v>8</v>
      </c>
      <c r="B23" s="5">
        <v>414</v>
      </c>
      <c r="C23" s="5">
        <v>1</v>
      </c>
      <c r="D23" s="5">
        <v>1</v>
      </c>
      <c r="E23" s="5">
        <v>350</v>
      </c>
      <c r="F23" s="5">
        <v>0</v>
      </c>
      <c r="G23" s="5">
        <v>22</v>
      </c>
      <c r="H23" s="5">
        <v>37</v>
      </c>
      <c r="I23" s="5">
        <v>3</v>
      </c>
      <c r="J23" s="12">
        <v>422</v>
      </c>
      <c r="K23" s="12">
        <v>5</v>
      </c>
      <c r="L23" s="12">
        <v>1</v>
      </c>
      <c r="M23" s="12">
        <v>297</v>
      </c>
      <c r="N23" s="12">
        <v>3</v>
      </c>
      <c r="O23" s="12">
        <v>54</v>
      </c>
      <c r="P23" s="12">
        <v>47</v>
      </c>
      <c r="Q23" s="12">
        <v>15</v>
      </c>
      <c r="R23" s="1"/>
    </row>
    <row r="24" spans="1:18" ht="12.75">
      <c r="A24" s="6" t="s">
        <v>7</v>
      </c>
      <c r="B24" s="5">
        <v>1150</v>
      </c>
      <c r="C24" s="5">
        <v>63</v>
      </c>
      <c r="D24" s="5">
        <v>2</v>
      </c>
      <c r="E24" s="5">
        <v>550</v>
      </c>
      <c r="F24" s="5">
        <v>31</v>
      </c>
      <c r="G24" s="5">
        <v>403</v>
      </c>
      <c r="H24" s="5">
        <v>73</v>
      </c>
      <c r="I24" s="5">
        <v>28</v>
      </c>
      <c r="J24" s="12">
        <v>1370</v>
      </c>
      <c r="K24" s="12">
        <v>66</v>
      </c>
      <c r="L24" s="12">
        <v>5</v>
      </c>
      <c r="M24" s="12">
        <v>873</v>
      </c>
      <c r="N24" s="12">
        <v>7</v>
      </c>
      <c r="O24" s="12">
        <v>325</v>
      </c>
      <c r="P24" s="12">
        <v>65</v>
      </c>
      <c r="Q24" s="12">
        <v>29</v>
      </c>
      <c r="R24" s="1"/>
    </row>
    <row r="25" spans="1:18" ht="12.75">
      <c r="A25" s="6" t="s">
        <v>6</v>
      </c>
      <c r="B25" s="5">
        <v>180</v>
      </c>
      <c r="C25" s="5">
        <v>4</v>
      </c>
      <c r="D25" s="5">
        <v>2</v>
      </c>
      <c r="E25" s="5">
        <v>122</v>
      </c>
      <c r="F25" s="5">
        <v>2</v>
      </c>
      <c r="G25" s="5">
        <v>47</v>
      </c>
      <c r="H25" s="5">
        <v>3</v>
      </c>
      <c r="I25" s="5">
        <v>0</v>
      </c>
      <c r="J25" s="12">
        <v>199</v>
      </c>
      <c r="K25" s="12">
        <v>2</v>
      </c>
      <c r="L25" s="12">
        <v>0</v>
      </c>
      <c r="M25" s="12">
        <v>169</v>
      </c>
      <c r="N25" s="12">
        <v>4</v>
      </c>
      <c r="O25" s="12">
        <v>20</v>
      </c>
      <c r="P25" s="12">
        <v>4</v>
      </c>
      <c r="Q25" s="12">
        <v>0</v>
      </c>
      <c r="R25" s="1"/>
    </row>
    <row r="26" spans="1:18" ht="12.75">
      <c r="A26" s="4" t="s">
        <v>5</v>
      </c>
      <c r="B26" s="3">
        <v>38107</v>
      </c>
      <c r="C26" s="3">
        <v>1244</v>
      </c>
      <c r="D26" s="3">
        <v>50</v>
      </c>
      <c r="E26" s="3">
        <v>24751</v>
      </c>
      <c r="F26" s="3">
        <v>453</v>
      </c>
      <c r="G26" s="3">
        <v>6569</v>
      </c>
      <c r="H26" s="3">
        <v>4050</v>
      </c>
      <c r="I26" s="3">
        <v>990</v>
      </c>
      <c r="J26" s="13">
        <v>42571</v>
      </c>
      <c r="K26" s="13">
        <v>1805</v>
      </c>
      <c r="L26" s="13">
        <v>137</v>
      </c>
      <c r="M26" s="13">
        <v>27465</v>
      </c>
      <c r="N26" s="13">
        <v>821</v>
      </c>
      <c r="O26" s="13">
        <v>6755</v>
      </c>
      <c r="P26" s="13">
        <v>3991</v>
      </c>
      <c r="Q26" s="13">
        <v>1597</v>
      </c>
      <c r="R26" s="1"/>
    </row>
    <row r="29" spans="2:9" ht="29.25" customHeight="1">
      <c r="B29" s="85" t="s">
        <v>115</v>
      </c>
      <c r="C29" s="85"/>
      <c r="D29" s="85"/>
      <c r="E29" s="85"/>
      <c r="F29" s="85"/>
      <c r="G29" s="85"/>
      <c r="H29" s="85"/>
      <c r="I29" s="86"/>
    </row>
    <row r="30" spans="2:9" ht="12.75">
      <c r="B30" s="83" t="s">
        <v>29</v>
      </c>
      <c r="C30" s="88" t="s">
        <v>28</v>
      </c>
      <c r="D30" s="83" t="s">
        <v>27</v>
      </c>
      <c r="E30" s="78" t="s">
        <v>26</v>
      </c>
      <c r="F30" s="79"/>
      <c r="G30" s="80"/>
      <c r="H30" s="81" t="s">
        <v>25</v>
      </c>
      <c r="I30" s="83" t="s">
        <v>24</v>
      </c>
    </row>
    <row r="31" spans="2:9" ht="45">
      <c r="B31" s="84"/>
      <c r="C31" s="89"/>
      <c r="D31" s="84"/>
      <c r="E31" s="7" t="s">
        <v>23</v>
      </c>
      <c r="F31" s="7" t="s">
        <v>22</v>
      </c>
      <c r="G31" s="7" t="s">
        <v>21</v>
      </c>
      <c r="H31" s="82"/>
      <c r="I31" s="84"/>
    </row>
    <row r="32" spans="1:9" ht="12.75">
      <c r="A32" s="6" t="s">
        <v>20</v>
      </c>
      <c r="B32" s="59">
        <f aca="true" t="shared" si="0" ref="B32:B49">IF(B9&gt;0,(J9-B9)/B9,"-")</f>
        <v>0.08468851638729047</v>
      </c>
      <c r="C32" s="59">
        <f aca="true" t="shared" si="1" ref="C32:C49">IF(C9&gt;0,(K9-C9)/C9,"-")</f>
        <v>-0.102803738317757</v>
      </c>
      <c r="D32" s="59">
        <f aca="true" t="shared" si="2" ref="D32:D49">IF(D9&gt;0,(L9-D9)/D9,"-")</f>
        <v>3.9</v>
      </c>
      <c r="E32" s="59">
        <f aca="true" t="shared" si="3" ref="E32:E49">IF(E9&gt;0,(M9-E9)/E9,"-")</f>
        <v>0.13286991062562065</v>
      </c>
      <c r="F32" s="59">
        <f aca="true" t="shared" si="4" ref="F32:F49">IF(F9&gt;0,(N9-F9)/F9,"-")</f>
        <v>0.17647058823529413</v>
      </c>
      <c r="G32" s="59">
        <f aca="true" t="shared" si="5" ref="G32:G49">IF(G9&gt;0,(O9-G9)/G9,"-")</f>
        <v>0.027093596059113302</v>
      </c>
      <c r="H32" s="59">
        <f aca="true" t="shared" si="6" ref="H32:H49">IF(H9&gt;0,(P9-H9)/H9,"-")</f>
        <v>-0.10008779631255488</v>
      </c>
      <c r="I32" s="59">
        <f aca="true" t="shared" si="7" ref="I32:I49">IF(I9&gt;0,(Q9-I9)/I9,"-")</f>
        <v>0.3497536945812808</v>
      </c>
    </row>
    <row r="33" spans="1:9" ht="12.75">
      <c r="A33" s="6" t="s">
        <v>19</v>
      </c>
      <c r="B33" s="59">
        <f t="shared" si="0"/>
        <v>0.1111111111111111</v>
      </c>
      <c r="C33" s="59">
        <f t="shared" si="1"/>
        <v>0.8</v>
      </c>
      <c r="D33" s="59">
        <f t="shared" si="2"/>
        <v>-1</v>
      </c>
      <c r="E33" s="59">
        <f t="shared" si="3"/>
        <v>0.1513353115727003</v>
      </c>
      <c r="F33" s="59">
        <f t="shared" si="4"/>
        <v>2.6</v>
      </c>
      <c r="G33" s="59">
        <f t="shared" si="5"/>
        <v>-0.12987012987012986</v>
      </c>
      <c r="H33" s="59">
        <f t="shared" si="6"/>
        <v>-0.13114754098360656</v>
      </c>
      <c r="I33" s="59" t="str">
        <f t="shared" si="7"/>
        <v>-</v>
      </c>
    </row>
    <row r="34" spans="1:9" ht="12.75">
      <c r="A34" s="6" t="s">
        <v>18</v>
      </c>
      <c r="B34" s="59">
        <f t="shared" si="0"/>
        <v>-0.20812182741116753</v>
      </c>
      <c r="C34" s="59">
        <f t="shared" si="1"/>
        <v>0.5</v>
      </c>
      <c r="D34" s="59" t="str">
        <f t="shared" si="2"/>
        <v>-</v>
      </c>
      <c r="E34" s="59">
        <f t="shared" si="3"/>
        <v>-0.2961672473867596</v>
      </c>
      <c r="F34" s="59">
        <f t="shared" si="4"/>
        <v>0</v>
      </c>
      <c r="G34" s="59">
        <f t="shared" si="5"/>
        <v>0.43037974683544306</v>
      </c>
      <c r="H34" s="59">
        <f t="shared" si="6"/>
        <v>-0.24166666666666667</v>
      </c>
      <c r="I34" s="59">
        <f t="shared" si="7"/>
        <v>-0.125</v>
      </c>
    </row>
    <row r="35" spans="1:9" ht="12.75">
      <c r="A35" s="6" t="s">
        <v>46</v>
      </c>
      <c r="B35" s="59">
        <f t="shared" si="0"/>
        <v>-0.08268424206111444</v>
      </c>
      <c r="C35" s="59">
        <f t="shared" si="1"/>
        <v>-0.028169014084507043</v>
      </c>
      <c r="D35" s="59">
        <f t="shared" si="2"/>
        <v>-1</v>
      </c>
      <c r="E35" s="59">
        <f t="shared" si="3"/>
        <v>-0.13989637305699482</v>
      </c>
      <c r="F35" s="59">
        <f t="shared" si="4"/>
        <v>-0.02857142857142857</v>
      </c>
      <c r="G35" s="59">
        <f t="shared" si="5"/>
        <v>0.2992125984251969</v>
      </c>
      <c r="H35" s="59">
        <f t="shared" si="6"/>
        <v>0.06276150627615062</v>
      </c>
      <c r="I35" s="59">
        <f t="shared" si="7"/>
        <v>-0.6578947368421053</v>
      </c>
    </row>
    <row r="36" spans="1:9" ht="12.75">
      <c r="A36" s="6" t="s">
        <v>17</v>
      </c>
      <c r="B36" s="59">
        <f t="shared" si="0"/>
        <v>0.08981233243967829</v>
      </c>
      <c r="C36" s="59">
        <f t="shared" si="1"/>
        <v>0.6388888888888888</v>
      </c>
      <c r="D36" s="59">
        <f t="shared" si="2"/>
        <v>2</v>
      </c>
      <c r="E36" s="59">
        <f t="shared" si="3"/>
        <v>0.07708479327259986</v>
      </c>
      <c r="F36" s="59">
        <f t="shared" si="4"/>
        <v>-0.1864406779661017</v>
      </c>
      <c r="G36" s="59">
        <f t="shared" si="5"/>
        <v>0.9424778761061947</v>
      </c>
      <c r="H36" s="59">
        <f t="shared" si="6"/>
        <v>-0.29931972789115646</v>
      </c>
      <c r="I36" s="59">
        <f t="shared" si="7"/>
        <v>-0.08333333333333333</v>
      </c>
    </row>
    <row r="37" spans="1:9" ht="12.75">
      <c r="A37" s="6" t="s">
        <v>16</v>
      </c>
      <c r="B37" s="59">
        <f t="shared" si="0"/>
        <v>0.3411764705882353</v>
      </c>
      <c r="C37" s="59">
        <f t="shared" si="1"/>
        <v>0.46153846153846156</v>
      </c>
      <c r="D37" s="59" t="str">
        <f t="shared" si="2"/>
        <v>-</v>
      </c>
      <c r="E37" s="59">
        <f t="shared" si="3"/>
        <v>1.108433734939759</v>
      </c>
      <c r="F37" s="59">
        <f t="shared" si="4"/>
        <v>-1</v>
      </c>
      <c r="G37" s="59">
        <f t="shared" si="5"/>
        <v>-0.6666666666666666</v>
      </c>
      <c r="H37" s="59">
        <f t="shared" si="6"/>
        <v>-0.05</v>
      </c>
      <c r="I37" s="59">
        <f t="shared" si="7"/>
        <v>0.35802469135802467</v>
      </c>
    </row>
    <row r="38" spans="1:9" ht="12.75">
      <c r="A38" s="6" t="s">
        <v>15</v>
      </c>
      <c r="B38" s="59">
        <f t="shared" si="0"/>
        <v>0.10970797158642462</v>
      </c>
      <c r="C38" s="59">
        <f t="shared" si="1"/>
        <v>-0.6666666666666666</v>
      </c>
      <c r="D38" s="59" t="str">
        <f t="shared" si="2"/>
        <v>-</v>
      </c>
      <c r="E38" s="59">
        <f t="shared" si="3"/>
        <v>0.12732919254658384</v>
      </c>
      <c r="F38" s="59">
        <f t="shared" si="4"/>
        <v>0.25</v>
      </c>
      <c r="G38" s="59">
        <f t="shared" si="5"/>
        <v>0.24468085106382978</v>
      </c>
      <c r="H38" s="59">
        <f t="shared" si="6"/>
        <v>0.2727272727272727</v>
      </c>
      <c r="I38" s="59">
        <f t="shared" si="7"/>
        <v>1.6666666666666667</v>
      </c>
    </row>
    <row r="39" spans="1:9" ht="12.75">
      <c r="A39" s="6" t="s">
        <v>14</v>
      </c>
      <c r="B39" s="59">
        <f t="shared" si="0"/>
        <v>-0.002238805970149254</v>
      </c>
      <c r="C39" s="59">
        <f t="shared" si="1"/>
        <v>5.851851851851852</v>
      </c>
      <c r="D39" s="59" t="str">
        <f t="shared" si="2"/>
        <v>-</v>
      </c>
      <c r="E39" s="59">
        <f t="shared" si="3"/>
        <v>-0.1412280701754386</v>
      </c>
      <c r="F39" s="59">
        <f t="shared" si="4"/>
        <v>-0.5833333333333334</v>
      </c>
      <c r="G39" s="59">
        <f t="shared" si="5"/>
        <v>0.17647058823529413</v>
      </c>
      <c r="H39" s="59">
        <f t="shared" si="6"/>
        <v>-0.23809523809523808</v>
      </c>
      <c r="I39" s="59">
        <f t="shared" si="7"/>
        <v>12</v>
      </c>
    </row>
    <row r="40" spans="1:9" ht="12.75">
      <c r="A40" s="6" t="s">
        <v>13</v>
      </c>
      <c r="B40" s="59">
        <f t="shared" si="0"/>
        <v>0.11594753849078122</v>
      </c>
      <c r="C40" s="59">
        <f t="shared" si="1"/>
        <v>2.660377358490566</v>
      </c>
      <c r="D40" s="59">
        <f t="shared" si="2"/>
        <v>3.375</v>
      </c>
      <c r="E40" s="59">
        <f t="shared" si="3"/>
        <v>0.06269592476489028</v>
      </c>
      <c r="F40" s="59">
        <f t="shared" si="4"/>
        <v>0.6338028169014085</v>
      </c>
      <c r="G40" s="59">
        <f t="shared" si="5"/>
        <v>0.07164480322906155</v>
      </c>
      <c r="H40" s="59">
        <f t="shared" si="6"/>
        <v>0.14988814317673377</v>
      </c>
      <c r="I40" s="59">
        <f t="shared" si="7"/>
        <v>-0.7906976744186046</v>
      </c>
    </row>
    <row r="41" spans="1:9" ht="12.75">
      <c r="A41" s="6" t="s">
        <v>47</v>
      </c>
      <c r="B41" s="59">
        <f t="shared" si="0"/>
        <v>0.15941747572815534</v>
      </c>
      <c r="C41" s="59">
        <f t="shared" si="1"/>
        <v>0.872093023255814</v>
      </c>
      <c r="D41" s="59">
        <f t="shared" si="2"/>
        <v>1.8</v>
      </c>
      <c r="E41" s="59">
        <f t="shared" si="3"/>
        <v>0.29648062566654815</v>
      </c>
      <c r="F41" s="59">
        <f t="shared" si="4"/>
        <v>0.640625</v>
      </c>
      <c r="G41" s="59">
        <f t="shared" si="5"/>
        <v>-0.2880970432145565</v>
      </c>
      <c r="H41" s="59">
        <f t="shared" si="6"/>
        <v>0.35542168674698793</v>
      </c>
      <c r="I41" s="59">
        <f t="shared" si="7"/>
        <v>0.03015075376884422</v>
      </c>
    </row>
    <row r="42" spans="1:9" ht="12.75">
      <c r="A42" s="6" t="s">
        <v>12</v>
      </c>
      <c r="B42" s="59">
        <f t="shared" si="0"/>
        <v>0.029787234042553193</v>
      </c>
      <c r="C42" s="59">
        <f t="shared" si="1"/>
        <v>-0.36363636363636365</v>
      </c>
      <c r="D42" s="59">
        <f t="shared" si="2"/>
        <v>-1</v>
      </c>
      <c r="E42" s="59">
        <f t="shared" si="3"/>
        <v>0.13711583924349882</v>
      </c>
      <c r="F42" s="59">
        <f t="shared" si="4"/>
        <v>2.5</v>
      </c>
      <c r="G42" s="59">
        <f t="shared" si="5"/>
        <v>-0.28735632183908044</v>
      </c>
      <c r="H42" s="59">
        <f t="shared" si="6"/>
        <v>0.06666666666666667</v>
      </c>
      <c r="I42" s="59">
        <f t="shared" si="7"/>
        <v>-0.09271523178807947</v>
      </c>
    </row>
    <row r="43" spans="1:9" ht="12.75">
      <c r="A43" s="6" t="s">
        <v>11</v>
      </c>
      <c r="B43" s="59">
        <f t="shared" si="0"/>
        <v>0.11041229909154437</v>
      </c>
      <c r="C43" s="59">
        <f t="shared" si="1"/>
        <v>-0.7509157509157509</v>
      </c>
      <c r="D43" s="59">
        <f t="shared" si="2"/>
        <v>13</v>
      </c>
      <c r="E43" s="59">
        <f t="shared" si="3"/>
        <v>0.12686567164179105</v>
      </c>
      <c r="F43" s="59">
        <f t="shared" si="4"/>
        <v>8.666666666666666</v>
      </c>
      <c r="G43" s="59">
        <f t="shared" si="5"/>
        <v>0.20512820512820512</v>
      </c>
      <c r="H43" s="59">
        <f t="shared" si="6"/>
        <v>0.2111111111111111</v>
      </c>
      <c r="I43" s="59">
        <f t="shared" si="7"/>
        <v>-0.4444444444444444</v>
      </c>
    </row>
    <row r="44" spans="1:9" ht="12.75">
      <c r="A44" s="6" t="s">
        <v>10</v>
      </c>
      <c r="B44" s="59">
        <f t="shared" si="0"/>
        <v>0.18777679362267494</v>
      </c>
      <c r="C44" s="59">
        <f t="shared" si="1"/>
        <v>1.528169014084507</v>
      </c>
      <c r="D44" s="59">
        <f t="shared" si="2"/>
        <v>-0.13333333333333333</v>
      </c>
      <c r="E44" s="59">
        <f t="shared" si="3"/>
        <v>0.11143308746048472</v>
      </c>
      <c r="F44" s="59">
        <f t="shared" si="4"/>
        <v>2.8</v>
      </c>
      <c r="G44" s="59">
        <f t="shared" si="5"/>
        <v>0.2419753086419753</v>
      </c>
      <c r="H44" s="59">
        <f t="shared" si="6"/>
        <v>-0.4365079365079365</v>
      </c>
      <c r="I44" s="59">
        <f t="shared" si="7"/>
        <v>3.028985507246377</v>
      </c>
    </row>
    <row r="45" spans="1:9" ht="12.75">
      <c r="A45" s="6" t="s">
        <v>9</v>
      </c>
      <c r="B45" s="59">
        <f t="shared" si="0"/>
        <v>0.38064516129032255</v>
      </c>
      <c r="C45" s="59">
        <f t="shared" si="1"/>
        <v>74</v>
      </c>
      <c r="D45" s="59">
        <f t="shared" si="2"/>
        <v>-1</v>
      </c>
      <c r="E45" s="59">
        <f t="shared" si="3"/>
        <v>0.043243243243243246</v>
      </c>
      <c r="F45" s="59">
        <f t="shared" si="4"/>
        <v>0.8666666666666667</v>
      </c>
      <c r="G45" s="59">
        <f t="shared" si="5"/>
        <v>-0.03508771929824561</v>
      </c>
      <c r="H45" s="59">
        <f t="shared" si="6"/>
        <v>0.2864583333333333</v>
      </c>
      <c r="I45" s="59">
        <f t="shared" si="7"/>
        <v>205</v>
      </c>
    </row>
    <row r="46" spans="1:9" ht="12.75">
      <c r="A46" s="6" t="s">
        <v>8</v>
      </c>
      <c r="B46" s="59">
        <f t="shared" si="0"/>
        <v>0.01932367149758454</v>
      </c>
      <c r="C46" s="59">
        <f t="shared" si="1"/>
        <v>4</v>
      </c>
      <c r="D46" s="59">
        <f t="shared" si="2"/>
        <v>0</v>
      </c>
      <c r="E46" s="59">
        <f t="shared" si="3"/>
        <v>-0.15142857142857144</v>
      </c>
      <c r="F46" s="59" t="str">
        <f t="shared" si="4"/>
        <v>-</v>
      </c>
      <c r="G46" s="59">
        <f t="shared" si="5"/>
        <v>1.4545454545454546</v>
      </c>
      <c r="H46" s="59">
        <f t="shared" si="6"/>
        <v>0.2702702702702703</v>
      </c>
      <c r="I46" s="59">
        <f t="shared" si="7"/>
        <v>4</v>
      </c>
    </row>
    <row r="47" spans="1:9" ht="12.75">
      <c r="A47" s="6" t="s">
        <v>7</v>
      </c>
      <c r="B47" s="59">
        <f t="shared" si="0"/>
        <v>0.19130434782608696</v>
      </c>
      <c r="C47" s="59">
        <f t="shared" si="1"/>
        <v>0.047619047619047616</v>
      </c>
      <c r="D47" s="59">
        <f t="shared" si="2"/>
        <v>1.5</v>
      </c>
      <c r="E47" s="59">
        <f t="shared" si="3"/>
        <v>0.5872727272727273</v>
      </c>
      <c r="F47" s="59">
        <f t="shared" si="4"/>
        <v>-0.7741935483870968</v>
      </c>
      <c r="G47" s="59">
        <f t="shared" si="5"/>
        <v>-0.1935483870967742</v>
      </c>
      <c r="H47" s="59">
        <f t="shared" si="6"/>
        <v>-0.1095890410958904</v>
      </c>
      <c r="I47" s="59">
        <f t="shared" si="7"/>
        <v>0.03571428571428571</v>
      </c>
    </row>
    <row r="48" spans="1:9" ht="12.75">
      <c r="A48" s="6" t="s">
        <v>6</v>
      </c>
      <c r="B48" s="59">
        <f t="shared" si="0"/>
        <v>0.10555555555555556</v>
      </c>
      <c r="C48" s="59">
        <f t="shared" si="1"/>
        <v>-0.5</v>
      </c>
      <c r="D48" s="59">
        <f t="shared" si="2"/>
        <v>-1</v>
      </c>
      <c r="E48" s="59">
        <f t="shared" si="3"/>
        <v>0.38524590163934425</v>
      </c>
      <c r="F48" s="59">
        <f t="shared" si="4"/>
        <v>1</v>
      </c>
      <c r="G48" s="59">
        <f t="shared" si="5"/>
        <v>-0.574468085106383</v>
      </c>
      <c r="H48" s="59">
        <f t="shared" si="6"/>
        <v>0.3333333333333333</v>
      </c>
      <c r="I48" s="59" t="str">
        <f t="shared" si="7"/>
        <v>-</v>
      </c>
    </row>
    <row r="49" spans="1:9" ht="12.75">
      <c r="A49" s="4" t="s">
        <v>5</v>
      </c>
      <c r="B49" s="60">
        <f t="shared" si="0"/>
        <v>0.1171438318419188</v>
      </c>
      <c r="C49" s="60">
        <f t="shared" si="1"/>
        <v>0.4509646302250804</v>
      </c>
      <c r="D49" s="60">
        <f t="shared" si="2"/>
        <v>1.74</v>
      </c>
      <c r="E49" s="60">
        <f t="shared" si="3"/>
        <v>0.10965213526726193</v>
      </c>
      <c r="F49" s="60">
        <f t="shared" si="4"/>
        <v>0.8123620309050773</v>
      </c>
      <c r="G49" s="60">
        <f t="shared" si="5"/>
        <v>0.028314811995737554</v>
      </c>
      <c r="H49" s="60">
        <f t="shared" si="6"/>
        <v>-0.014567901234567901</v>
      </c>
      <c r="I49" s="60">
        <f t="shared" si="7"/>
        <v>0.6131313131313131</v>
      </c>
    </row>
  </sheetData>
  <sheetProtection/>
  <mergeCells count="25">
    <mergeCell ref="B2:Y2"/>
    <mergeCell ref="B30:B31"/>
    <mergeCell ref="C30:C31"/>
    <mergeCell ref="D30:D31"/>
    <mergeCell ref="E30:G30"/>
    <mergeCell ref="H30:H31"/>
    <mergeCell ref="F3:G3"/>
    <mergeCell ref="B1:Q1"/>
    <mergeCell ref="B7:B8"/>
    <mergeCell ref="C7:C8"/>
    <mergeCell ref="J7:J8"/>
    <mergeCell ref="K7:K8"/>
    <mergeCell ref="L7:L8"/>
    <mergeCell ref="A5:C5"/>
    <mergeCell ref="B6:I6"/>
    <mergeCell ref="I7:I8"/>
    <mergeCell ref="D7:D8"/>
    <mergeCell ref="E7:G7"/>
    <mergeCell ref="H7:H8"/>
    <mergeCell ref="Q7:Q8"/>
    <mergeCell ref="J6:Q6"/>
    <mergeCell ref="B29:I29"/>
    <mergeCell ref="I30:I31"/>
    <mergeCell ref="M7:O7"/>
    <mergeCell ref="P7:P8"/>
  </mergeCells>
  <hyperlinks>
    <hyperlink ref="F3:G3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27"/>
  <sheetViews>
    <sheetView zoomScalePageLayoutView="0" workbookViewId="0" topLeftCell="A1">
      <selection activeCell="F4" sqref="F4:G4"/>
    </sheetView>
  </sheetViews>
  <sheetFormatPr defaultColWidth="11.421875" defaultRowHeight="15"/>
  <cols>
    <col min="1" max="1" width="24.57421875" style="0" customWidth="1"/>
    <col min="2" max="3" width="13.140625" style="0" customWidth="1"/>
    <col min="4" max="4" width="15.57421875" style="0" customWidth="1"/>
    <col min="5" max="5" width="21.57421875" style="0" customWidth="1"/>
    <col min="6" max="6" width="13.140625" style="0" customWidth="1"/>
    <col min="7" max="7" width="19.28125" style="0" customWidth="1"/>
    <col min="8" max="9" width="21.421875" style="0" customWidth="1"/>
    <col min="10" max="12" width="13.140625" style="0" customWidth="1"/>
    <col min="13" max="13" width="21.421875" style="0" customWidth="1"/>
    <col min="14" max="15" width="13.00390625" style="0" customWidth="1"/>
    <col min="17" max="17" width="12.7109375" style="0" customWidth="1"/>
  </cols>
  <sheetData>
    <row r="1" spans="1:13" ht="15">
      <c r="A1" s="103" t="s">
        <v>116</v>
      </c>
      <c r="B1" s="29" t="s">
        <v>56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ht="15">
      <c r="A2" s="103"/>
    </row>
    <row r="3" ht="15">
      <c r="A3" s="103"/>
    </row>
    <row r="4" spans="1:7" ht="24" customHeight="1">
      <c r="A4" s="49"/>
      <c r="B4" s="50"/>
      <c r="C4" s="50"/>
      <c r="D4" s="51"/>
      <c r="E4" s="51"/>
      <c r="F4" s="152" t="s">
        <v>124</v>
      </c>
      <c r="G4" s="153"/>
    </row>
    <row r="6" spans="1:3" ht="15.75">
      <c r="A6" s="90" t="s">
        <v>108</v>
      </c>
      <c r="B6" s="90"/>
      <c r="C6" s="90"/>
    </row>
    <row r="7" spans="1:13" ht="25.5" customHeight="1">
      <c r="A7" s="95"/>
      <c r="B7" s="104" t="s">
        <v>114</v>
      </c>
      <c r="C7" s="105"/>
      <c r="D7" s="105"/>
      <c r="E7" s="106"/>
      <c r="F7" s="104" t="s">
        <v>113</v>
      </c>
      <c r="G7" s="105"/>
      <c r="H7" s="105"/>
      <c r="I7" s="106"/>
      <c r="J7" s="98" t="s">
        <v>117</v>
      </c>
      <c r="K7" s="99"/>
      <c r="L7" s="99"/>
      <c r="M7" s="100"/>
    </row>
    <row r="8" spans="1:13" ht="46.5" customHeight="1">
      <c r="A8" s="96"/>
      <c r="B8" s="92" t="s">
        <v>4</v>
      </c>
      <c r="C8" s="93" t="s">
        <v>30</v>
      </c>
      <c r="D8" s="94" t="s">
        <v>31</v>
      </c>
      <c r="E8" s="101" t="s">
        <v>111</v>
      </c>
      <c r="F8" s="92" t="s">
        <v>4</v>
      </c>
      <c r="G8" s="93" t="s">
        <v>30</v>
      </c>
      <c r="H8" s="94" t="s">
        <v>31</v>
      </c>
      <c r="I8" s="101" t="s">
        <v>111</v>
      </c>
      <c r="J8" s="92" t="s">
        <v>4</v>
      </c>
      <c r="K8" s="93" t="s">
        <v>30</v>
      </c>
      <c r="L8" s="94" t="s">
        <v>31</v>
      </c>
      <c r="M8" s="101" t="s">
        <v>111</v>
      </c>
    </row>
    <row r="9" spans="1:13" ht="22.5">
      <c r="A9" s="97"/>
      <c r="B9" s="21" t="s">
        <v>32</v>
      </c>
      <c r="C9" s="21" t="s">
        <v>33</v>
      </c>
      <c r="D9" s="21" t="s">
        <v>34</v>
      </c>
      <c r="E9" s="102"/>
      <c r="F9" s="21" t="s">
        <v>32</v>
      </c>
      <c r="G9" s="21" t="s">
        <v>33</v>
      </c>
      <c r="H9" s="21" t="s">
        <v>34</v>
      </c>
      <c r="I9" s="102"/>
      <c r="J9" s="21" t="s">
        <v>32</v>
      </c>
      <c r="K9" s="21" t="s">
        <v>33</v>
      </c>
      <c r="L9" s="21" t="s">
        <v>34</v>
      </c>
      <c r="M9" s="102"/>
    </row>
    <row r="10" spans="1:13" ht="15">
      <c r="A10" s="6" t="s">
        <v>20</v>
      </c>
      <c r="B10" s="12">
        <v>748</v>
      </c>
      <c r="C10" s="12">
        <v>540</v>
      </c>
      <c r="D10" s="12">
        <v>208</v>
      </c>
      <c r="E10" s="57">
        <f>+B10/'Evolución Denuncias'!B9</f>
        <v>0.09357017763322492</v>
      </c>
      <c r="F10" s="12">
        <v>668</v>
      </c>
      <c r="G10" s="12">
        <v>483</v>
      </c>
      <c r="H10" s="12">
        <v>185</v>
      </c>
      <c r="I10" s="57">
        <f>+F10/'Evolución Denuncias'!J9</f>
        <v>0.07703840387498559</v>
      </c>
      <c r="J10" s="57">
        <f aca="true" t="shared" si="0" ref="J10:J27">IF(B10&gt;0,(F10-B10)/B10,"-")</f>
        <v>-0.10695187165775401</v>
      </c>
      <c r="K10" s="57">
        <f aca="true" t="shared" si="1" ref="K10:K27">IF(C10&gt;0,(G10-C10)/C10,"-")</f>
        <v>-0.10555555555555556</v>
      </c>
      <c r="L10" s="57">
        <f aca="true" t="shared" si="2" ref="L10:L27">IF(D10&gt;0,(H10-D10)/D10,"-")</f>
        <v>-0.11057692307692307</v>
      </c>
      <c r="M10" s="57">
        <f>+(I10-E10)/E10</f>
        <v>-0.17667780671572889</v>
      </c>
    </row>
    <row r="11" spans="1:13" ht="15">
      <c r="A11" s="6" t="s">
        <v>19</v>
      </c>
      <c r="B11" s="12">
        <v>85</v>
      </c>
      <c r="C11" s="12">
        <v>46</v>
      </c>
      <c r="D11" s="12">
        <v>39</v>
      </c>
      <c r="E11" s="57">
        <f>+B11/'Evolución Denuncias'!B10</f>
        <v>0.09444444444444444</v>
      </c>
      <c r="F11" s="12">
        <v>152</v>
      </c>
      <c r="G11" s="12">
        <v>96</v>
      </c>
      <c r="H11" s="12">
        <v>56</v>
      </c>
      <c r="I11" s="57">
        <f>+F11/'Evolución Denuncias'!J10</f>
        <v>0.152</v>
      </c>
      <c r="J11" s="57">
        <f t="shared" si="0"/>
        <v>0.788235294117647</v>
      </c>
      <c r="K11" s="57">
        <f t="shared" si="1"/>
        <v>1.0869565217391304</v>
      </c>
      <c r="L11" s="57">
        <f t="shared" si="2"/>
        <v>0.4358974358974359</v>
      </c>
      <c r="M11" s="57">
        <f aca="true" t="shared" si="3" ref="M11:M27">+(I11-E11)/E11</f>
        <v>0.6094117647058823</v>
      </c>
    </row>
    <row r="12" spans="1:13" ht="15">
      <c r="A12" s="6" t="s">
        <v>18</v>
      </c>
      <c r="B12" s="12">
        <v>146</v>
      </c>
      <c r="C12" s="12">
        <v>122</v>
      </c>
      <c r="D12" s="12">
        <v>24</v>
      </c>
      <c r="E12" s="57">
        <f>+B12/'Evolución Denuncias'!B11</f>
        <v>0.18527918781725888</v>
      </c>
      <c r="F12" s="12">
        <v>99</v>
      </c>
      <c r="G12" s="12">
        <v>74</v>
      </c>
      <c r="H12" s="12">
        <v>25</v>
      </c>
      <c r="I12" s="57">
        <f>+F12/'Evolución Denuncias'!J11</f>
        <v>0.15865384615384615</v>
      </c>
      <c r="J12" s="57">
        <f t="shared" si="0"/>
        <v>-0.3219178082191781</v>
      </c>
      <c r="K12" s="57">
        <f t="shared" si="1"/>
        <v>-0.39344262295081966</v>
      </c>
      <c r="L12" s="57">
        <f t="shared" si="2"/>
        <v>0.041666666666666664</v>
      </c>
      <c r="M12" s="57">
        <f t="shared" si="3"/>
        <v>-0.1437038988408852</v>
      </c>
    </row>
    <row r="13" spans="1:13" ht="15">
      <c r="A13" s="6" t="s">
        <v>46</v>
      </c>
      <c r="B13" s="12">
        <v>98</v>
      </c>
      <c r="C13" s="12">
        <v>53</v>
      </c>
      <c r="D13" s="12">
        <v>45</v>
      </c>
      <c r="E13" s="57">
        <f>+B13/'Evolución Denuncias'!B12</f>
        <v>0.05871779508687837</v>
      </c>
      <c r="F13" s="12">
        <v>152</v>
      </c>
      <c r="G13" s="12">
        <v>99</v>
      </c>
      <c r="H13" s="12">
        <v>53</v>
      </c>
      <c r="I13" s="57">
        <f>+F13/'Evolución Denuncias'!J12</f>
        <v>0.09928151534944481</v>
      </c>
      <c r="J13" s="57">
        <f t="shared" si="0"/>
        <v>0.5510204081632653</v>
      </c>
      <c r="K13" s="57">
        <f t="shared" si="1"/>
        <v>0.8679245283018868</v>
      </c>
      <c r="L13" s="57">
        <f t="shared" si="2"/>
        <v>0.17777777777777778</v>
      </c>
      <c r="M13" s="57">
        <f t="shared" si="3"/>
        <v>0.6908249910022795</v>
      </c>
    </row>
    <row r="14" spans="1:13" ht="15">
      <c r="A14" s="6" t="s">
        <v>17</v>
      </c>
      <c r="B14" s="12">
        <v>218</v>
      </c>
      <c r="C14" s="12">
        <v>151</v>
      </c>
      <c r="D14" s="12">
        <v>67</v>
      </c>
      <c r="E14" s="57">
        <f>+B14/'Evolución Denuncias'!B13</f>
        <v>0.09740840035746202</v>
      </c>
      <c r="F14" s="12">
        <v>203</v>
      </c>
      <c r="G14" s="12">
        <v>146</v>
      </c>
      <c r="H14" s="12">
        <v>57</v>
      </c>
      <c r="I14" s="57">
        <f>+F14/'Evolución Denuncias'!J13</f>
        <v>0.08323083230832308</v>
      </c>
      <c r="J14" s="57">
        <f t="shared" si="0"/>
        <v>-0.06880733944954129</v>
      </c>
      <c r="K14" s="57">
        <f t="shared" si="1"/>
        <v>-0.033112582781456956</v>
      </c>
      <c r="L14" s="57">
        <f t="shared" si="2"/>
        <v>-0.14925373134328357</v>
      </c>
      <c r="M14" s="57">
        <f t="shared" si="3"/>
        <v>-0.14554769400905027</v>
      </c>
    </row>
    <row r="15" spans="1:13" ht="15">
      <c r="A15" s="6" t="s">
        <v>16</v>
      </c>
      <c r="B15" s="12">
        <v>36</v>
      </c>
      <c r="C15" s="12">
        <v>25</v>
      </c>
      <c r="D15" s="12">
        <v>11</v>
      </c>
      <c r="E15" s="57">
        <f>+B15/'Evolución Denuncias'!B14</f>
        <v>0.08470588235294117</v>
      </c>
      <c r="F15" s="12">
        <v>28</v>
      </c>
      <c r="G15" s="12">
        <v>25</v>
      </c>
      <c r="H15" s="12">
        <v>3</v>
      </c>
      <c r="I15" s="57">
        <f>+F15/'Evolución Denuncias'!J14</f>
        <v>0.04912280701754386</v>
      </c>
      <c r="J15" s="57">
        <f t="shared" si="0"/>
        <v>-0.2222222222222222</v>
      </c>
      <c r="K15" s="57">
        <f t="shared" si="1"/>
        <v>0</v>
      </c>
      <c r="L15" s="57">
        <f t="shared" si="2"/>
        <v>-0.7272727272727273</v>
      </c>
      <c r="M15" s="57">
        <f t="shared" si="3"/>
        <v>-0.4200779727095516</v>
      </c>
    </row>
    <row r="16" spans="1:13" ht="15">
      <c r="A16" s="6" t="s">
        <v>15</v>
      </c>
      <c r="B16" s="12">
        <v>172</v>
      </c>
      <c r="C16" s="12">
        <v>101</v>
      </c>
      <c r="D16" s="12">
        <v>71</v>
      </c>
      <c r="E16" s="57">
        <f>+B16/'Evolución Denuncias'!B15</f>
        <v>0.13575374901341752</v>
      </c>
      <c r="F16" s="12">
        <v>142</v>
      </c>
      <c r="G16" s="12">
        <v>99</v>
      </c>
      <c r="H16" s="12">
        <v>43</v>
      </c>
      <c r="I16" s="57">
        <f>+F16/'Evolución Denuncias'!J15</f>
        <v>0.10099573257467995</v>
      </c>
      <c r="J16" s="57">
        <f t="shared" si="0"/>
        <v>-0.1744186046511628</v>
      </c>
      <c r="K16" s="57">
        <f t="shared" si="1"/>
        <v>-0.019801980198019802</v>
      </c>
      <c r="L16" s="57">
        <f t="shared" si="2"/>
        <v>-0.39436619718309857</v>
      </c>
      <c r="M16" s="57">
        <f t="shared" si="3"/>
        <v>-0.2560372489993053</v>
      </c>
    </row>
    <row r="17" spans="1:13" ht="15">
      <c r="A17" s="6" t="s">
        <v>14</v>
      </c>
      <c r="B17" s="12">
        <v>99</v>
      </c>
      <c r="C17" s="12">
        <v>64</v>
      </c>
      <c r="D17" s="12">
        <v>35</v>
      </c>
      <c r="E17" s="57">
        <f>+B17/'Evolución Denuncias'!B16</f>
        <v>0.07388059701492537</v>
      </c>
      <c r="F17" s="12">
        <v>120</v>
      </c>
      <c r="G17" s="12">
        <v>81</v>
      </c>
      <c r="H17" s="12">
        <v>39</v>
      </c>
      <c r="I17" s="57">
        <f>+F17/'Evolución Denuncias'!J16</f>
        <v>0.08975317875841436</v>
      </c>
      <c r="J17" s="57">
        <f t="shared" si="0"/>
        <v>0.21212121212121213</v>
      </c>
      <c r="K17" s="57">
        <f t="shared" si="1"/>
        <v>0.265625</v>
      </c>
      <c r="L17" s="57">
        <f t="shared" si="2"/>
        <v>0.11428571428571428</v>
      </c>
      <c r="M17" s="57">
        <f t="shared" si="3"/>
        <v>0.21484100541692167</v>
      </c>
    </row>
    <row r="18" spans="1:13" ht="15">
      <c r="A18" s="6" t="s">
        <v>13</v>
      </c>
      <c r="B18" s="12">
        <v>674</v>
      </c>
      <c r="C18" s="12">
        <v>409</v>
      </c>
      <c r="D18" s="12">
        <v>265</v>
      </c>
      <c r="E18" s="57">
        <f>+B18/'Evolución Denuncias'!B17</f>
        <v>0.12811252613571564</v>
      </c>
      <c r="F18" s="12">
        <v>759</v>
      </c>
      <c r="G18" s="12">
        <v>469</v>
      </c>
      <c r="H18" s="12">
        <v>290</v>
      </c>
      <c r="I18" s="57">
        <f>+F18/'Evolución Denuncias'!J17</f>
        <v>0.12927950945324476</v>
      </c>
      <c r="J18" s="57">
        <f t="shared" si="0"/>
        <v>0.1261127596439169</v>
      </c>
      <c r="K18" s="57">
        <f t="shared" si="1"/>
        <v>0.1466992665036675</v>
      </c>
      <c r="L18" s="57">
        <f t="shared" si="2"/>
        <v>0.09433962264150944</v>
      </c>
      <c r="M18" s="57">
        <f t="shared" si="3"/>
        <v>0.00910904930789425</v>
      </c>
    </row>
    <row r="19" spans="1:13" ht="15">
      <c r="A19" s="6" t="s">
        <v>47</v>
      </c>
      <c r="B19" s="12">
        <v>764</v>
      </c>
      <c r="C19" s="12">
        <v>452</v>
      </c>
      <c r="D19" s="12">
        <v>312</v>
      </c>
      <c r="E19" s="57">
        <f>+B19/'Evolución Denuncias'!B18</f>
        <v>0.1483495145631068</v>
      </c>
      <c r="F19" s="12">
        <v>704</v>
      </c>
      <c r="G19" s="12">
        <v>382</v>
      </c>
      <c r="H19" s="12">
        <v>322</v>
      </c>
      <c r="I19" s="57">
        <f>+F19/'Evolución Denuncias'!J18</f>
        <v>0.11790319879417183</v>
      </c>
      <c r="J19" s="57">
        <f t="shared" si="0"/>
        <v>-0.07853403141361257</v>
      </c>
      <c r="K19" s="57">
        <f t="shared" si="1"/>
        <v>-0.15486725663716813</v>
      </c>
      <c r="L19" s="57">
        <f t="shared" si="2"/>
        <v>0.03205128205128205</v>
      </c>
      <c r="M19" s="57">
        <f t="shared" si="3"/>
        <v>-0.20523367304975798</v>
      </c>
    </row>
    <row r="20" spans="1:13" ht="15">
      <c r="A20" s="6" t="s">
        <v>12</v>
      </c>
      <c r="B20" s="12">
        <v>27</v>
      </c>
      <c r="C20" s="12">
        <v>25</v>
      </c>
      <c r="D20" s="12">
        <v>2</v>
      </c>
      <c r="E20" s="57">
        <f>+B20/'Evolución Denuncias'!B19</f>
        <v>0.03829787234042553</v>
      </c>
      <c r="F20" s="12">
        <v>28</v>
      </c>
      <c r="G20" s="12">
        <v>25</v>
      </c>
      <c r="H20" s="12">
        <v>3</v>
      </c>
      <c r="I20" s="57">
        <f>+F20/'Evolución Denuncias'!J19</f>
        <v>0.03856749311294766</v>
      </c>
      <c r="J20" s="57">
        <f t="shared" si="0"/>
        <v>0.037037037037037035</v>
      </c>
      <c r="K20" s="57">
        <f t="shared" si="1"/>
        <v>0</v>
      </c>
      <c r="L20" s="57">
        <f t="shared" si="2"/>
        <v>0.5</v>
      </c>
      <c r="M20" s="57">
        <f t="shared" si="3"/>
        <v>0.007040097949188893</v>
      </c>
    </row>
    <row r="21" spans="1:13" ht="15">
      <c r="A21" s="6" t="s">
        <v>11</v>
      </c>
      <c r="B21" s="12">
        <v>98</v>
      </c>
      <c r="C21" s="12">
        <v>83</v>
      </c>
      <c r="D21" s="12">
        <v>15</v>
      </c>
      <c r="E21" s="57">
        <f>+B21/'Evolución Denuncias'!B20</f>
        <v>0.06848357791754019</v>
      </c>
      <c r="F21" s="12">
        <v>108</v>
      </c>
      <c r="G21" s="12">
        <v>87</v>
      </c>
      <c r="H21" s="12">
        <v>21</v>
      </c>
      <c r="I21" s="57">
        <f>+F21/'Evolución Denuncias'!J20</f>
        <v>0.06796727501573317</v>
      </c>
      <c r="J21" s="57">
        <f t="shared" si="0"/>
        <v>0.10204081632653061</v>
      </c>
      <c r="K21" s="57">
        <f t="shared" si="1"/>
        <v>0.04819277108433735</v>
      </c>
      <c r="L21" s="57">
        <f t="shared" si="2"/>
        <v>0.4</v>
      </c>
      <c r="M21" s="57">
        <f t="shared" si="3"/>
        <v>-0.00753907604577385</v>
      </c>
    </row>
    <row r="22" spans="1:13" ht="15">
      <c r="A22" s="6" t="s">
        <v>10</v>
      </c>
      <c r="B22" s="12">
        <v>747</v>
      </c>
      <c r="C22" s="12">
        <v>424</v>
      </c>
      <c r="D22" s="12">
        <v>323</v>
      </c>
      <c r="E22" s="57">
        <f>+B22/'Evolución Denuncias'!B21</f>
        <v>0.13232949512843223</v>
      </c>
      <c r="F22" s="12">
        <v>612</v>
      </c>
      <c r="G22" s="12">
        <v>331</v>
      </c>
      <c r="H22" s="12">
        <v>281</v>
      </c>
      <c r="I22" s="57">
        <f>+F22/'Evolución Denuncias'!J21</f>
        <v>0.0912751677852349</v>
      </c>
      <c r="J22" s="57">
        <f t="shared" si="0"/>
        <v>-0.18072289156626506</v>
      </c>
      <c r="K22" s="57">
        <f t="shared" si="1"/>
        <v>-0.21933962264150944</v>
      </c>
      <c r="L22" s="57">
        <f t="shared" si="2"/>
        <v>-0.13003095975232198</v>
      </c>
      <c r="M22" s="57">
        <f t="shared" si="3"/>
        <v>-0.3102432099763708</v>
      </c>
    </row>
    <row r="23" spans="1:13" ht="15">
      <c r="A23" s="6" t="s">
        <v>9</v>
      </c>
      <c r="B23" s="12">
        <v>159</v>
      </c>
      <c r="C23" s="12">
        <v>85</v>
      </c>
      <c r="D23" s="12">
        <v>74</v>
      </c>
      <c r="E23" s="57">
        <f>+B23/'Evolución Denuncias'!B22</f>
        <v>0.10258064516129033</v>
      </c>
      <c r="F23" s="12">
        <v>147</v>
      </c>
      <c r="G23" s="12">
        <v>86</v>
      </c>
      <c r="H23" s="12">
        <v>61</v>
      </c>
      <c r="I23" s="57">
        <f>+F23/'Evolución Denuncias'!J22</f>
        <v>0.06869158878504673</v>
      </c>
      <c r="J23" s="57">
        <f t="shared" si="0"/>
        <v>-0.07547169811320754</v>
      </c>
      <c r="K23" s="57">
        <f t="shared" si="1"/>
        <v>0.011764705882352941</v>
      </c>
      <c r="L23" s="57">
        <f t="shared" si="2"/>
        <v>-0.17567567567567569</v>
      </c>
      <c r="M23" s="57">
        <f t="shared" si="3"/>
        <v>-0.33036501498853815</v>
      </c>
    </row>
    <row r="24" spans="1:13" ht="15">
      <c r="A24" s="6" t="s">
        <v>8</v>
      </c>
      <c r="B24" s="12">
        <v>34</v>
      </c>
      <c r="C24" s="12">
        <v>15</v>
      </c>
      <c r="D24" s="12">
        <v>19</v>
      </c>
      <c r="E24" s="57">
        <f>+B24/'Evolución Denuncias'!B23</f>
        <v>0.0821256038647343</v>
      </c>
      <c r="F24" s="12">
        <v>40</v>
      </c>
      <c r="G24" s="12">
        <v>23</v>
      </c>
      <c r="H24" s="12">
        <v>17</v>
      </c>
      <c r="I24" s="57">
        <f>+F24/'Evolución Denuncias'!J23</f>
        <v>0.0947867298578199</v>
      </c>
      <c r="J24" s="57">
        <f t="shared" si="0"/>
        <v>0.17647058823529413</v>
      </c>
      <c r="K24" s="57">
        <f t="shared" si="1"/>
        <v>0.5333333333333333</v>
      </c>
      <c r="L24" s="57">
        <f t="shared" si="2"/>
        <v>-0.10526315789473684</v>
      </c>
      <c r="M24" s="57">
        <f t="shared" si="3"/>
        <v>0.1541678282687481</v>
      </c>
    </row>
    <row r="25" spans="1:13" ht="15">
      <c r="A25" s="6" t="s">
        <v>7</v>
      </c>
      <c r="B25" s="12">
        <v>85</v>
      </c>
      <c r="C25" s="12">
        <v>49</v>
      </c>
      <c r="D25" s="12">
        <v>36</v>
      </c>
      <c r="E25" s="57">
        <f>+B25/'Evolución Denuncias'!B24</f>
        <v>0.07391304347826087</v>
      </c>
      <c r="F25" s="12">
        <v>168</v>
      </c>
      <c r="G25" s="12">
        <v>97</v>
      </c>
      <c r="H25" s="12">
        <v>71</v>
      </c>
      <c r="I25" s="57">
        <f>+F25/'Evolución Denuncias'!J24</f>
        <v>0.12262773722627737</v>
      </c>
      <c r="J25" s="57">
        <f t="shared" si="0"/>
        <v>0.9764705882352941</v>
      </c>
      <c r="K25" s="57">
        <f t="shared" si="1"/>
        <v>0.9795918367346939</v>
      </c>
      <c r="L25" s="57">
        <f t="shared" si="2"/>
        <v>0.9722222222222222</v>
      </c>
      <c r="M25" s="57">
        <f t="shared" si="3"/>
        <v>0.6590811507084585</v>
      </c>
    </row>
    <row r="26" spans="1:13" ht="15">
      <c r="A26" s="6" t="s">
        <v>6</v>
      </c>
      <c r="B26" s="12">
        <v>33</v>
      </c>
      <c r="C26" s="12">
        <v>15</v>
      </c>
      <c r="D26" s="12">
        <v>18</v>
      </c>
      <c r="E26" s="57">
        <f>+B26/'Evolución Denuncias'!B25</f>
        <v>0.18333333333333332</v>
      </c>
      <c r="F26" s="12">
        <v>15</v>
      </c>
      <c r="G26" s="12">
        <v>9</v>
      </c>
      <c r="H26" s="12">
        <v>6</v>
      </c>
      <c r="I26" s="57">
        <f>+F26/'Evolución Denuncias'!J25</f>
        <v>0.07537688442211055</v>
      </c>
      <c r="J26" s="57">
        <f t="shared" si="0"/>
        <v>-0.5454545454545454</v>
      </c>
      <c r="K26" s="57">
        <f t="shared" si="1"/>
        <v>-0.4</v>
      </c>
      <c r="L26" s="57">
        <f t="shared" si="2"/>
        <v>-0.6666666666666666</v>
      </c>
      <c r="M26" s="57">
        <f t="shared" si="3"/>
        <v>-0.5888533576975788</v>
      </c>
    </row>
    <row r="27" spans="1:13" ht="15">
      <c r="A27" s="4" t="s">
        <v>5</v>
      </c>
      <c r="B27" s="13">
        <v>4223</v>
      </c>
      <c r="C27" s="13">
        <v>2659</v>
      </c>
      <c r="D27" s="13">
        <v>1564</v>
      </c>
      <c r="E27" s="58">
        <f>+B27/'Evolución Denuncias'!B26</f>
        <v>0.11081953446873277</v>
      </c>
      <c r="F27" s="13">
        <v>4145</v>
      </c>
      <c r="G27" s="13">
        <v>2612</v>
      </c>
      <c r="H27" s="13">
        <v>1533</v>
      </c>
      <c r="I27" s="58">
        <f>+F27/'Evolución Denuncias'!J26</f>
        <v>0.09736675201428202</v>
      </c>
      <c r="J27" s="58">
        <f t="shared" si="0"/>
        <v>-0.01847028179019654</v>
      </c>
      <c r="K27" s="58">
        <f t="shared" si="1"/>
        <v>-0.017675817976682964</v>
      </c>
      <c r="L27" s="58">
        <f t="shared" si="2"/>
        <v>-0.019820971867007674</v>
      </c>
      <c r="M27" s="58">
        <f t="shared" si="3"/>
        <v>-0.12139360193979512</v>
      </c>
    </row>
  </sheetData>
  <sheetProtection/>
  <mergeCells count="13">
    <mergeCell ref="B8:D8"/>
    <mergeCell ref="F8:H8"/>
    <mergeCell ref="F4:G4"/>
    <mergeCell ref="J8:L8"/>
    <mergeCell ref="A7:A9"/>
    <mergeCell ref="J7:M7"/>
    <mergeCell ref="M8:M9"/>
    <mergeCell ref="E8:E9"/>
    <mergeCell ref="A1:A3"/>
    <mergeCell ref="A6:C6"/>
    <mergeCell ref="F7:I7"/>
    <mergeCell ref="I8:I9"/>
    <mergeCell ref="B7:E7"/>
  </mergeCells>
  <hyperlinks>
    <hyperlink ref="F4:G4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27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7.421875" style="0" customWidth="1"/>
    <col min="2" max="10" width="18.140625" style="0" customWidth="1"/>
  </cols>
  <sheetData>
    <row r="1" spans="1:10" ht="15" customHeight="1">
      <c r="A1" s="103" t="s">
        <v>116</v>
      </c>
      <c r="B1" s="29" t="s">
        <v>55</v>
      </c>
      <c r="C1" s="29"/>
      <c r="D1" s="29"/>
      <c r="E1" s="29"/>
      <c r="F1" s="29"/>
      <c r="G1" s="29"/>
      <c r="H1" s="29"/>
      <c r="I1" s="29"/>
      <c r="J1" s="29"/>
    </row>
    <row r="2" ht="15">
      <c r="A2" s="103"/>
    </row>
    <row r="3" spans="1:6" ht="33" customHeight="1">
      <c r="A3" s="103"/>
      <c r="E3" s="152" t="s">
        <v>124</v>
      </c>
      <c r="F3" s="153"/>
    </row>
    <row r="4" spans="1:4" ht="15">
      <c r="A4" s="52"/>
      <c r="B4" s="53"/>
      <c r="C4" s="53"/>
      <c r="D4" s="54"/>
    </row>
    <row r="6" spans="1:3" ht="15.75">
      <c r="A6" s="90" t="s">
        <v>108</v>
      </c>
      <c r="B6" s="90"/>
      <c r="C6" s="90"/>
    </row>
    <row r="7" spans="1:10" ht="30.75" customHeight="1">
      <c r="A7" s="95"/>
      <c r="B7" s="104" t="s">
        <v>114</v>
      </c>
      <c r="C7" s="105"/>
      <c r="D7" s="105"/>
      <c r="E7" s="104" t="s">
        <v>113</v>
      </c>
      <c r="F7" s="105"/>
      <c r="G7" s="105"/>
      <c r="H7" s="104" t="s">
        <v>117</v>
      </c>
      <c r="I7" s="105"/>
      <c r="J7" s="105"/>
    </row>
    <row r="8" spans="1:10" ht="25.5" customHeight="1">
      <c r="A8" s="96"/>
      <c r="B8" s="107" t="s">
        <v>3</v>
      </c>
      <c r="C8" s="107" t="s">
        <v>35</v>
      </c>
      <c r="D8" s="107" t="s">
        <v>36</v>
      </c>
      <c r="E8" s="107" t="s">
        <v>3</v>
      </c>
      <c r="F8" s="107" t="s">
        <v>35</v>
      </c>
      <c r="G8" s="107" t="s">
        <v>36</v>
      </c>
      <c r="H8" s="107" t="s">
        <v>3</v>
      </c>
      <c r="I8" s="107" t="s">
        <v>35</v>
      </c>
      <c r="J8" s="107" t="s">
        <v>36</v>
      </c>
    </row>
    <row r="9" spans="1:10" ht="15">
      <c r="A9" s="97"/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">
      <c r="A10" s="6" t="s">
        <v>20</v>
      </c>
      <c r="B10" s="12">
        <v>7437</v>
      </c>
      <c r="C10" s="12">
        <v>5885</v>
      </c>
      <c r="D10" s="12">
        <v>1552</v>
      </c>
      <c r="E10" s="12">
        <v>8627</v>
      </c>
      <c r="F10" s="12">
        <v>6774</v>
      </c>
      <c r="G10" s="12">
        <v>1853</v>
      </c>
      <c r="H10" s="57">
        <f>IF(B10&gt;0,(E10-B10)/B10,"-")</f>
        <v>0.1600107570256824</v>
      </c>
      <c r="I10" s="57">
        <f>IF(C10&gt;0,(F10-C10)/C10,"-")</f>
        <v>0.15106202209005948</v>
      </c>
      <c r="J10" s="57">
        <f>IF(D10&gt;0,(G10-D10)/D10,"-")</f>
        <v>0.19394329896907217</v>
      </c>
    </row>
    <row r="11" spans="1:10" ht="15">
      <c r="A11" s="6" t="s">
        <v>19</v>
      </c>
      <c r="B11" s="12">
        <v>895</v>
      </c>
      <c r="C11" s="12">
        <v>583</v>
      </c>
      <c r="D11" s="12">
        <v>312</v>
      </c>
      <c r="E11" s="12">
        <v>996</v>
      </c>
      <c r="F11" s="12">
        <v>572</v>
      </c>
      <c r="G11" s="12">
        <v>424</v>
      </c>
      <c r="H11" s="57">
        <f aca="true" t="shared" si="0" ref="H11:J27">IF(B11&gt;0,(E11-B11)/B11,"-")</f>
        <v>0.11284916201117319</v>
      </c>
      <c r="I11" s="57">
        <f t="shared" si="0"/>
        <v>-0.018867924528301886</v>
      </c>
      <c r="J11" s="57">
        <f t="shared" si="0"/>
        <v>0.358974358974359</v>
      </c>
    </row>
    <row r="12" spans="1:10" ht="15">
      <c r="A12" s="6" t="s">
        <v>18</v>
      </c>
      <c r="B12" s="12">
        <v>784</v>
      </c>
      <c r="C12" s="12">
        <v>648</v>
      </c>
      <c r="D12" s="12">
        <v>136</v>
      </c>
      <c r="E12" s="12">
        <v>592</v>
      </c>
      <c r="F12" s="12">
        <v>464</v>
      </c>
      <c r="G12" s="12">
        <v>128</v>
      </c>
      <c r="H12" s="57">
        <f t="shared" si="0"/>
        <v>-0.24489795918367346</v>
      </c>
      <c r="I12" s="57">
        <f t="shared" si="0"/>
        <v>-0.2839506172839506</v>
      </c>
      <c r="J12" s="57">
        <f t="shared" si="0"/>
        <v>-0.058823529411764705</v>
      </c>
    </row>
    <row r="13" spans="1:10" ht="15">
      <c r="A13" s="6" t="s">
        <v>46</v>
      </c>
      <c r="B13" s="12">
        <v>1649</v>
      </c>
      <c r="C13" s="12">
        <v>1019</v>
      </c>
      <c r="D13" s="12">
        <v>630</v>
      </c>
      <c r="E13" s="12">
        <v>1481</v>
      </c>
      <c r="F13" s="12">
        <v>732</v>
      </c>
      <c r="G13" s="12">
        <v>749</v>
      </c>
      <c r="H13" s="57">
        <f t="shared" si="0"/>
        <v>-0.10187992722862341</v>
      </c>
      <c r="I13" s="57">
        <f t="shared" si="0"/>
        <v>-0.281648675171737</v>
      </c>
      <c r="J13" s="57">
        <f t="shared" si="0"/>
        <v>0.18888888888888888</v>
      </c>
    </row>
    <row r="14" spans="1:10" ht="15">
      <c r="A14" s="6" t="s">
        <v>17</v>
      </c>
      <c r="B14" s="12">
        <v>2158</v>
      </c>
      <c r="C14" s="12">
        <v>1665</v>
      </c>
      <c r="D14" s="12">
        <v>493</v>
      </c>
      <c r="E14" s="12">
        <v>2329</v>
      </c>
      <c r="F14" s="12">
        <v>1846</v>
      </c>
      <c r="G14" s="12">
        <v>483</v>
      </c>
      <c r="H14" s="57">
        <f t="shared" si="0"/>
        <v>0.07924003707136237</v>
      </c>
      <c r="I14" s="57">
        <f t="shared" si="0"/>
        <v>0.1087087087087087</v>
      </c>
      <c r="J14" s="57">
        <f t="shared" si="0"/>
        <v>-0.02028397565922921</v>
      </c>
    </row>
    <row r="15" spans="1:10" ht="15">
      <c r="A15" s="6" t="s">
        <v>16</v>
      </c>
      <c r="B15" s="12">
        <v>373</v>
      </c>
      <c r="C15" s="12">
        <v>299</v>
      </c>
      <c r="D15" s="12">
        <v>74</v>
      </c>
      <c r="E15" s="12">
        <v>579</v>
      </c>
      <c r="F15" s="12">
        <v>532</v>
      </c>
      <c r="G15" s="12">
        <v>47</v>
      </c>
      <c r="H15" s="57">
        <f t="shared" si="0"/>
        <v>0.5522788203753352</v>
      </c>
      <c r="I15" s="57">
        <f t="shared" si="0"/>
        <v>0.7792642140468228</v>
      </c>
      <c r="J15" s="57">
        <f t="shared" si="0"/>
        <v>-0.36486486486486486</v>
      </c>
    </row>
    <row r="16" spans="1:10" ht="15">
      <c r="A16" s="6" t="s">
        <v>15</v>
      </c>
      <c r="B16" s="12">
        <v>1121</v>
      </c>
      <c r="C16" s="12">
        <v>848</v>
      </c>
      <c r="D16" s="12">
        <v>273</v>
      </c>
      <c r="E16" s="12">
        <v>1371</v>
      </c>
      <c r="F16" s="12">
        <v>1090</v>
      </c>
      <c r="G16" s="12">
        <v>281</v>
      </c>
      <c r="H16" s="57">
        <f t="shared" si="0"/>
        <v>0.22301516503122212</v>
      </c>
      <c r="I16" s="57">
        <f t="shared" si="0"/>
        <v>0.28537735849056606</v>
      </c>
      <c r="J16" s="57">
        <f t="shared" si="0"/>
        <v>0.029304029304029304</v>
      </c>
    </row>
    <row r="17" spans="1:10" ht="15">
      <c r="A17" s="6" t="s">
        <v>14</v>
      </c>
      <c r="B17" s="12">
        <v>1230</v>
      </c>
      <c r="C17" s="12">
        <v>854</v>
      </c>
      <c r="D17" s="12">
        <v>376</v>
      </c>
      <c r="E17" s="12">
        <v>1263</v>
      </c>
      <c r="F17" s="12">
        <v>915</v>
      </c>
      <c r="G17" s="12">
        <v>348</v>
      </c>
      <c r="H17" s="57">
        <f t="shared" si="0"/>
        <v>0.026829268292682926</v>
      </c>
      <c r="I17" s="57">
        <f t="shared" si="0"/>
        <v>0.07142857142857142</v>
      </c>
      <c r="J17" s="57">
        <f t="shared" si="0"/>
        <v>-0.07446808510638298</v>
      </c>
    </row>
    <row r="18" spans="1:10" ht="15">
      <c r="A18" s="6" t="s">
        <v>13</v>
      </c>
      <c r="B18" s="12">
        <v>5020</v>
      </c>
      <c r="C18" s="12">
        <v>3211</v>
      </c>
      <c r="D18" s="12">
        <v>1809</v>
      </c>
      <c r="E18" s="12">
        <v>5671</v>
      </c>
      <c r="F18" s="12">
        <v>3645</v>
      </c>
      <c r="G18" s="12">
        <v>2026</v>
      </c>
      <c r="H18" s="57">
        <f t="shared" si="0"/>
        <v>0.1296812749003984</v>
      </c>
      <c r="I18" s="57">
        <f t="shared" si="0"/>
        <v>0.13516038617253193</v>
      </c>
      <c r="J18" s="57">
        <f t="shared" si="0"/>
        <v>0.11995577667219458</v>
      </c>
    </row>
    <row r="19" spans="1:10" ht="15">
      <c r="A19" s="6" t="s">
        <v>47</v>
      </c>
      <c r="B19" s="12">
        <v>4833</v>
      </c>
      <c r="C19" s="12">
        <v>3246</v>
      </c>
      <c r="D19" s="12">
        <v>1587</v>
      </c>
      <c r="E19" s="12">
        <v>5637</v>
      </c>
      <c r="F19" s="12">
        <v>3654</v>
      </c>
      <c r="G19" s="12">
        <v>1983</v>
      </c>
      <c r="H19" s="57">
        <f t="shared" si="0"/>
        <v>0.16635630043451272</v>
      </c>
      <c r="I19" s="57">
        <f t="shared" si="0"/>
        <v>0.1256931608133087</v>
      </c>
      <c r="J19" s="57">
        <f t="shared" si="0"/>
        <v>0.2495274102079395</v>
      </c>
    </row>
    <row r="20" spans="1:10" ht="15">
      <c r="A20" s="6" t="s">
        <v>12</v>
      </c>
      <c r="B20" s="12">
        <v>695</v>
      </c>
      <c r="C20" s="12">
        <v>641</v>
      </c>
      <c r="D20" s="12">
        <v>54</v>
      </c>
      <c r="E20" s="12">
        <v>706</v>
      </c>
      <c r="F20" s="12">
        <v>638</v>
      </c>
      <c r="G20" s="12">
        <v>68</v>
      </c>
      <c r="H20" s="57">
        <f t="shared" si="0"/>
        <v>0.015827338129496403</v>
      </c>
      <c r="I20" s="57">
        <f t="shared" si="0"/>
        <v>-0.0046801872074883</v>
      </c>
      <c r="J20" s="57">
        <f t="shared" si="0"/>
        <v>0.25925925925925924</v>
      </c>
    </row>
    <row r="21" spans="1:10" ht="15">
      <c r="A21" s="6" t="s">
        <v>11</v>
      </c>
      <c r="B21" s="12">
        <v>1294</v>
      </c>
      <c r="C21" s="12">
        <v>1110</v>
      </c>
      <c r="D21" s="12">
        <v>184</v>
      </c>
      <c r="E21" s="12">
        <v>1500</v>
      </c>
      <c r="F21" s="12">
        <v>1235</v>
      </c>
      <c r="G21" s="12">
        <v>265</v>
      </c>
      <c r="H21" s="57">
        <f t="shared" si="0"/>
        <v>0.15919629057187018</v>
      </c>
      <c r="I21" s="57">
        <f t="shared" si="0"/>
        <v>0.11261261261261261</v>
      </c>
      <c r="J21" s="57">
        <f t="shared" si="0"/>
        <v>0.44021739130434784</v>
      </c>
    </row>
    <row r="22" spans="1:10" ht="15">
      <c r="A22" s="6" t="s">
        <v>10</v>
      </c>
      <c r="B22" s="12">
        <v>5163</v>
      </c>
      <c r="C22" s="12">
        <v>2887</v>
      </c>
      <c r="D22" s="12">
        <v>2276</v>
      </c>
      <c r="E22" s="12">
        <v>6390</v>
      </c>
      <c r="F22" s="12">
        <v>3708</v>
      </c>
      <c r="G22" s="12">
        <v>2682</v>
      </c>
      <c r="H22" s="57">
        <f t="shared" si="0"/>
        <v>0.23765252760023242</v>
      </c>
      <c r="I22" s="57">
        <f t="shared" si="0"/>
        <v>0.2843782473155525</v>
      </c>
      <c r="J22" s="57">
        <f t="shared" si="0"/>
        <v>0.17838312829525482</v>
      </c>
    </row>
    <row r="23" spans="1:10" ht="15">
      <c r="A23" s="6" t="s">
        <v>9</v>
      </c>
      <c r="B23" s="12">
        <v>1461</v>
      </c>
      <c r="C23" s="12">
        <v>893</v>
      </c>
      <c r="D23" s="12">
        <v>568</v>
      </c>
      <c r="E23" s="12">
        <v>1697</v>
      </c>
      <c r="F23" s="12">
        <v>1066</v>
      </c>
      <c r="G23" s="12">
        <v>631</v>
      </c>
      <c r="H23" s="57">
        <f t="shared" si="0"/>
        <v>0.16153319644079397</v>
      </c>
      <c r="I23" s="57">
        <f t="shared" si="0"/>
        <v>0.1937290033594625</v>
      </c>
      <c r="J23" s="57">
        <f t="shared" si="0"/>
        <v>0.11091549295774648</v>
      </c>
    </row>
    <row r="24" spans="1:10" ht="15">
      <c r="A24" s="6" t="s">
        <v>8</v>
      </c>
      <c r="B24" s="12">
        <v>414</v>
      </c>
      <c r="C24" s="12">
        <v>244</v>
      </c>
      <c r="D24" s="12">
        <v>170</v>
      </c>
      <c r="E24" s="12">
        <v>416</v>
      </c>
      <c r="F24" s="12">
        <v>266</v>
      </c>
      <c r="G24" s="12">
        <v>150</v>
      </c>
      <c r="H24" s="57">
        <f t="shared" si="0"/>
        <v>0.004830917874396135</v>
      </c>
      <c r="I24" s="57">
        <f t="shared" si="0"/>
        <v>0.09016393442622951</v>
      </c>
      <c r="J24" s="57">
        <f t="shared" si="0"/>
        <v>-0.11764705882352941</v>
      </c>
    </row>
    <row r="25" spans="1:10" ht="15">
      <c r="A25" s="6" t="s">
        <v>7</v>
      </c>
      <c r="B25" s="12">
        <v>1145</v>
      </c>
      <c r="C25" s="12">
        <v>737</v>
      </c>
      <c r="D25" s="12">
        <v>408</v>
      </c>
      <c r="E25" s="12">
        <v>1379</v>
      </c>
      <c r="F25" s="12">
        <v>941</v>
      </c>
      <c r="G25" s="12">
        <v>438</v>
      </c>
      <c r="H25" s="57">
        <f t="shared" si="0"/>
        <v>0.20436681222707423</v>
      </c>
      <c r="I25" s="57">
        <f t="shared" si="0"/>
        <v>0.276797829036635</v>
      </c>
      <c r="J25" s="57">
        <f t="shared" si="0"/>
        <v>0.07352941176470588</v>
      </c>
    </row>
    <row r="26" spans="1:10" ht="15">
      <c r="A26" s="6" t="s">
        <v>6</v>
      </c>
      <c r="B26" s="12">
        <v>112</v>
      </c>
      <c r="C26" s="12">
        <v>55</v>
      </c>
      <c r="D26" s="12">
        <v>57</v>
      </c>
      <c r="E26" s="12">
        <v>195</v>
      </c>
      <c r="F26" s="12">
        <v>118</v>
      </c>
      <c r="G26" s="12">
        <v>77</v>
      </c>
      <c r="H26" s="57">
        <f t="shared" si="0"/>
        <v>0.7410714285714286</v>
      </c>
      <c r="I26" s="57">
        <f t="shared" si="0"/>
        <v>1.1454545454545455</v>
      </c>
      <c r="J26" s="57">
        <f t="shared" si="0"/>
        <v>0.3508771929824561</v>
      </c>
    </row>
    <row r="27" spans="1:10" ht="15">
      <c r="A27" s="4" t="s">
        <v>5</v>
      </c>
      <c r="B27" s="14">
        <v>35784</v>
      </c>
      <c r="C27" s="14">
        <v>24825</v>
      </c>
      <c r="D27" s="13">
        <v>10959</v>
      </c>
      <c r="E27" s="14">
        <v>40829</v>
      </c>
      <c r="F27" s="14">
        <v>28196</v>
      </c>
      <c r="G27" s="13">
        <v>12633</v>
      </c>
      <c r="H27" s="58">
        <f t="shared" si="0"/>
        <v>0.14098479767493852</v>
      </c>
      <c r="I27" s="58">
        <f t="shared" si="0"/>
        <v>0.13579053373615307</v>
      </c>
      <c r="J27" s="58">
        <f t="shared" si="0"/>
        <v>0.15275116342732</v>
      </c>
    </row>
  </sheetData>
  <sheetProtection/>
  <mergeCells count="16">
    <mergeCell ref="A1:A3"/>
    <mergeCell ref="I8:I9"/>
    <mergeCell ref="J8:J9"/>
    <mergeCell ref="A7:A9"/>
    <mergeCell ref="B7:D7"/>
    <mergeCell ref="E7:G7"/>
    <mergeCell ref="H7:J7"/>
    <mergeCell ref="B8:B9"/>
    <mergeCell ref="C8:C9"/>
    <mergeCell ref="E3:F3"/>
    <mergeCell ref="D8:D9"/>
    <mergeCell ref="E8:E9"/>
    <mergeCell ref="F8:F9"/>
    <mergeCell ref="G8:G9"/>
    <mergeCell ref="H8:H9"/>
    <mergeCell ref="A6:C6"/>
  </mergeCells>
  <hyperlinks>
    <hyperlink ref="E3:F3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Q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5.28125" style="16" bestFit="1" customWidth="1"/>
    <col min="2" max="5" width="20.28125" style="17" customWidth="1"/>
    <col min="6" max="7" width="18.8515625" style="17" customWidth="1"/>
    <col min="8" max="8" width="19.7109375" style="63" customWidth="1"/>
    <col min="9" max="9" width="19.7109375" style="67" customWidth="1"/>
    <col min="10" max="10" width="9.8515625" style="16" bestFit="1" customWidth="1"/>
    <col min="11" max="11" width="12.421875" style="16" bestFit="1" customWidth="1"/>
    <col min="12" max="12" width="11.140625" style="16" bestFit="1" customWidth="1"/>
    <col min="13" max="14" width="11.7109375" style="16" bestFit="1" customWidth="1"/>
    <col min="15" max="15" width="12.421875" style="16" bestFit="1" customWidth="1"/>
    <col min="16" max="16" width="11.140625" style="16" bestFit="1" customWidth="1"/>
    <col min="17" max="17" width="11.7109375" style="16" bestFit="1" customWidth="1"/>
    <col min="18" max="16384" width="11.421875" style="16" customWidth="1"/>
  </cols>
  <sheetData>
    <row r="1" spans="1:17" s="15" customFormat="1" ht="14.25" customHeight="1">
      <c r="A1" s="103" t="s">
        <v>116</v>
      </c>
      <c r="B1" s="115" t="s">
        <v>41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15" customFormat="1" ht="52.5" customHeight="1">
      <c r="A2" s="103"/>
      <c r="B2" s="18"/>
      <c r="C2" s="18"/>
      <c r="D2" s="18"/>
      <c r="E2" s="112" t="s">
        <v>58</v>
      </c>
      <c r="F2" s="112"/>
      <c r="G2" s="112"/>
      <c r="H2" s="112"/>
      <c r="I2" s="112"/>
      <c r="J2" s="112"/>
      <c r="K2" s="112"/>
      <c r="L2" s="112"/>
      <c r="M2" s="18"/>
      <c r="N2" s="18"/>
      <c r="O2" s="18"/>
      <c r="P2" s="18"/>
      <c r="Q2" s="18"/>
    </row>
    <row r="3" spans="1:17" s="15" customFormat="1" ht="30" customHeight="1">
      <c r="A3" s="103"/>
      <c r="B3" s="18"/>
      <c r="C3" s="18"/>
      <c r="D3" s="152" t="s">
        <v>124</v>
      </c>
      <c r="E3" s="153"/>
      <c r="F3" s="18"/>
      <c r="G3" s="18"/>
      <c r="H3" s="64"/>
      <c r="I3" s="64"/>
      <c r="J3" s="18"/>
      <c r="K3" s="18"/>
      <c r="L3" s="18"/>
      <c r="M3" s="18"/>
      <c r="N3" s="18"/>
      <c r="O3" s="18"/>
      <c r="P3" s="18"/>
      <c r="Q3" s="18"/>
    </row>
    <row r="4" spans="2:17" s="15" customFormat="1" ht="14.25" customHeight="1">
      <c r="B4" s="18"/>
      <c r="C4" s="18"/>
      <c r="D4" s="18"/>
      <c r="E4" s="18"/>
      <c r="F4" s="18"/>
      <c r="G4" s="18"/>
      <c r="H4" s="64"/>
      <c r="I4" s="64"/>
      <c r="J4" s="18"/>
      <c r="K4" s="18"/>
      <c r="L4" s="18"/>
      <c r="M4" s="18"/>
      <c r="N4" s="18"/>
      <c r="O4" s="18"/>
      <c r="P4" s="18"/>
      <c r="Q4" s="18"/>
    </row>
    <row r="5" spans="2:17" s="15" customFormat="1" ht="14.25" customHeight="1">
      <c r="B5" s="18"/>
      <c r="C5" s="18"/>
      <c r="D5" s="18"/>
      <c r="E5" s="18"/>
      <c r="F5" s="18"/>
      <c r="G5" s="18"/>
      <c r="H5" s="64"/>
      <c r="I5" s="64"/>
      <c r="J5" s="18"/>
      <c r="K5" s="18"/>
      <c r="L5" s="18"/>
      <c r="M5" s="18"/>
      <c r="N5" s="18"/>
      <c r="O5" s="18"/>
      <c r="P5" s="18"/>
      <c r="Q5" s="18"/>
    </row>
    <row r="6" spans="1:17" s="15" customFormat="1" ht="14.25" customHeight="1">
      <c r="A6" s="90" t="s">
        <v>108</v>
      </c>
      <c r="B6" s="90"/>
      <c r="C6" s="90"/>
      <c r="D6" s="18"/>
      <c r="E6" s="18"/>
      <c r="F6" s="18"/>
      <c r="G6" s="18"/>
      <c r="H6" s="64"/>
      <c r="I6" s="64"/>
      <c r="J6" s="18"/>
      <c r="K6" s="18"/>
      <c r="L6" s="18"/>
      <c r="M6" s="18"/>
      <c r="N6" s="18"/>
      <c r="O6" s="18"/>
      <c r="P6" s="18"/>
      <c r="Q6" s="18"/>
    </row>
    <row r="9" spans="1:13" ht="31.5" customHeight="1">
      <c r="A9" s="111"/>
      <c r="B9" s="113" t="s">
        <v>114</v>
      </c>
      <c r="C9" s="113"/>
      <c r="D9" s="113"/>
      <c r="E9" s="113"/>
      <c r="F9" s="113" t="s">
        <v>113</v>
      </c>
      <c r="G9" s="113"/>
      <c r="H9" s="113"/>
      <c r="I9" s="113"/>
      <c r="J9" s="114" t="s">
        <v>117</v>
      </c>
      <c r="K9" s="113"/>
      <c r="L9" s="113"/>
      <c r="M9" s="113"/>
    </row>
    <row r="10" spans="1:13" ht="20.25" customHeight="1">
      <c r="A10" s="111"/>
      <c r="B10" s="55" t="s">
        <v>37</v>
      </c>
      <c r="C10" s="55" t="s">
        <v>38</v>
      </c>
      <c r="D10" s="55" t="s">
        <v>39</v>
      </c>
      <c r="E10" s="55" t="s">
        <v>40</v>
      </c>
      <c r="F10" s="55" t="s">
        <v>37</v>
      </c>
      <c r="G10" s="55" t="s">
        <v>38</v>
      </c>
      <c r="H10" s="21" t="s">
        <v>39</v>
      </c>
      <c r="I10" s="21" t="s">
        <v>40</v>
      </c>
      <c r="J10" s="55" t="s">
        <v>37</v>
      </c>
      <c r="K10" s="55" t="s">
        <v>38</v>
      </c>
      <c r="L10" s="55" t="s">
        <v>39</v>
      </c>
      <c r="M10" s="55" t="s">
        <v>40</v>
      </c>
    </row>
    <row r="11" spans="1:13" ht="15" customHeight="1">
      <c r="A11" s="6" t="s">
        <v>20</v>
      </c>
      <c r="B11" s="19">
        <v>2238</v>
      </c>
      <c r="C11" s="19">
        <v>21</v>
      </c>
      <c r="D11" s="19">
        <v>1672</v>
      </c>
      <c r="E11" s="19">
        <v>557</v>
      </c>
      <c r="F11" s="19">
        <v>2182</v>
      </c>
      <c r="G11" s="19">
        <v>8</v>
      </c>
      <c r="H11" s="65">
        <v>1650</v>
      </c>
      <c r="I11" s="65">
        <v>524</v>
      </c>
      <c r="J11" s="61">
        <f>IF(B11=0,"-",(F11-B11)/B11)</f>
        <v>-0.025022341376228777</v>
      </c>
      <c r="K11" s="61">
        <f>IF(C11=0,"-",(G11-C11)/C11)</f>
        <v>-0.6190476190476191</v>
      </c>
      <c r="L11" s="61">
        <f>IF(D11=0,"-",(H11-D11)/D11)</f>
        <v>-0.013157894736842105</v>
      </c>
      <c r="M11" s="61">
        <f>IF(E11=0,"-",(I11-E11)/E11)</f>
        <v>-0.059245960502693</v>
      </c>
    </row>
    <row r="12" spans="1:13" ht="15" customHeight="1">
      <c r="A12" s="6" t="s">
        <v>19</v>
      </c>
      <c r="B12" s="19">
        <v>238</v>
      </c>
      <c r="C12" s="19">
        <v>4</v>
      </c>
      <c r="D12" s="19">
        <v>203</v>
      </c>
      <c r="E12" s="19">
        <v>33</v>
      </c>
      <c r="F12" s="19">
        <v>219</v>
      </c>
      <c r="G12" s="19">
        <v>4</v>
      </c>
      <c r="H12" s="65">
        <v>174</v>
      </c>
      <c r="I12" s="65">
        <v>42</v>
      </c>
      <c r="J12" s="61">
        <f aca="true" t="shared" si="0" ref="J12:J28">IF(B12=0,"-",(F12-B12)/B12)</f>
        <v>-0.07983193277310924</v>
      </c>
      <c r="K12" s="61">
        <f aca="true" t="shared" si="1" ref="K12:K28">IF(C12=0,"-",(G12-C12)/C12)</f>
        <v>0</v>
      </c>
      <c r="L12" s="61">
        <f aca="true" t="shared" si="2" ref="L12:L28">IF(D12=0,"-",(H12-D12)/D12)</f>
        <v>-0.14285714285714285</v>
      </c>
      <c r="M12" s="61">
        <f aca="true" t="shared" si="3" ref="M12:M28">IF(E12=0,"-",(I12-E12)/E12)</f>
        <v>0.2727272727272727</v>
      </c>
    </row>
    <row r="13" spans="1:13" ht="15" customHeight="1">
      <c r="A13" s="6" t="s">
        <v>18</v>
      </c>
      <c r="B13" s="19">
        <v>201</v>
      </c>
      <c r="C13" s="19">
        <v>3</v>
      </c>
      <c r="D13" s="19">
        <v>104</v>
      </c>
      <c r="E13" s="19">
        <v>95</v>
      </c>
      <c r="F13" s="19">
        <v>215</v>
      </c>
      <c r="G13" s="19">
        <v>0</v>
      </c>
      <c r="H13" s="65">
        <v>156</v>
      </c>
      <c r="I13" s="65">
        <v>59</v>
      </c>
      <c r="J13" s="61">
        <f t="shared" si="0"/>
        <v>0.06965174129353234</v>
      </c>
      <c r="K13" s="61">
        <f t="shared" si="1"/>
        <v>-1</v>
      </c>
      <c r="L13" s="61">
        <f t="shared" si="2"/>
        <v>0.5</v>
      </c>
      <c r="M13" s="61">
        <f t="shared" si="3"/>
        <v>-0.37894736842105264</v>
      </c>
    </row>
    <row r="14" spans="1:13" ht="15" customHeight="1">
      <c r="A14" s="6" t="s">
        <v>46</v>
      </c>
      <c r="B14" s="19">
        <v>234</v>
      </c>
      <c r="C14" s="19">
        <v>0</v>
      </c>
      <c r="D14" s="19">
        <v>193</v>
      </c>
      <c r="E14" s="19">
        <v>40</v>
      </c>
      <c r="F14" s="19">
        <v>271</v>
      </c>
      <c r="G14" s="19">
        <v>0</v>
      </c>
      <c r="H14" s="65">
        <v>245</v>
      </c>
      <c r="I14" s="65">
        <v>27</v>
      </c>
      <c r="J14" s="61">
        <f t="shared" si="0"/>
        <v>0.1581196581196581</v>
      </c>
      <c r="K14" s="61" t="str">
        <f t="shared" si="1"/>
        <v>-</v>
      </c>
      <c r="L14" s="61">
        <f t="shared" si="2"/>
        <v>0.2694300518134715</v>
      </c>
      <c r="M14" s="61">
        <f t="shared" si="3"/>
        <v>-0.325</v>
      </c>
    </row>
    <row r="15" spans="1:13" ht="15" customHeight="1">
      <c r="A15" s="6" t="s">
        <v>17</v>
      </c>
      <c r="B15" s="19">
        <v>621</v>
      </c>
      <c r="C15" s="19">
        <v>19</v>
      </c>
      <c r="D15" s="19">
        <v>327</v>
      </c>
      <c r="E15" s="19">
        <v>275</v>
      </c>
      <c r="F15" s="19">
        <v>555</v>
      </c>
      <c r="G15" s="19">
        <v>10</v>
      </c>
      <c r="H15" s="65">
        <v>366</v>
      </c>
      <c r="I15" s="65">
        <v>179</v>
      </c>
      <c r="J15" s="61">
        <f t="shared" si="0"/>
        <v>-0.10628019323671498</v>
      </c>
      <c r="K15" s="61">
        <f t="shared" si="1"/>
        <v>-0.47368421052631576</v>
      </c>
      <c r="L15" s="61">
        <f t="shared" si="2"/>
        <v>0.11926605504587157</v>
      </c>
      <c r="M15" s="61">
        <f t="shared" si="3"/>
        <v>-0.3490909090909091</v>
      </c>
    </row>
    <row r="16" spans="1:13" ht="15" customHeight="1">
      <c r="A16" s="6" t="s">
        <v>16</v>
      </c>
      <c r="B16" s="19">
        <v>77</v>
      </c>
      <c r="C16" s="19">
        <v>1</v>
      </c>
      <c r="D16" s="19">
        <v>56</v>
      </c>
      <c r="E16" s="19">
        <v>20</v>
      </c>
      <c r="F16" s="19">
        <v>92</v>
      </c>
      <c r="G16" s="19">
        <v>0</v>
      </c>
      <c r="H16" s="65">
        <v>61</v>
      </c>
      <c r="I16" s="65">
        <v>31</v>
      </c>
      <c r="J16" s="61">
        <f t="shared" si="0"/>
        <v>0.19480519480519481</v>
      </c>
      <c r="K16" s="61">
        <f t="shared" si="1"/>
        <v>-1</v>
      </c>
      <c r="L16" s="61">
        <f t="shared" si="2"/>
        <v>0.08928571428571429</v>
      </c>
      <c r="M16" s="61">
        <f t="shared" si="3"/>
        <v>0.55</v>
      </c>
    </row>
    <row r="17" spans="1:13" ht="15" customHeight="1">
      <c r="A17" s="6" t="s">
        <v>15</v>
      </c>
      <c r="B17" s="19">
        <v>380</v>
      </c>
      <c r="C17" s="19">
        <v>6</v>
      </c>
      <c r="D17" s="19">
        <v>264</v>
      </c>
      <c r="E17" s="19">
        <v>110</v>
      </c>
      <c r="F17" s="19">
        <v>411</v>
      </c>
      <c r="G17" s="19">
        <v>0</v>
      </c>
      <c r="H17" s="65">
        <v>296</v>
      </c>
      <c r="I17" s="65">
        <v>115</v>
      </c>
      <c r="J17" s="61">
        <f t="shared" si="0"/>
        <v>0.08157894736842106</v>
      </c>
      <c r="K17" s="61">
        <f t="shared" si="1"/>
        <v>-1</v>
      </c>
      <c r="L17" s="61">
        <f t="shared" si="2"/>
        <v>0.12121212121212122</v>
      </c>
      <c r="M17" s="61">
        <f t="shared" si="3"/>
        <v>0.045454545454545456</v>
      </c>
    </row>
    <row r="18" spans="1:13" ht="15" customHeight="1">
      <c r="A18" s="6" t="s">
        <v>14</v>
      </c>
      <c r="B18" s="19">
        <v>511</v>
      </c>
      <c r="C18" s="19">
        <v>12</v>
      </c>
      <c r="D18" s="19">
        <v>409</v>
      </c>
      <c r="E18" s="19">
        <v>90</v>
      </c>
      <c r="F18" s="19">
        <v>411</v>
      </c>
      <c r="G18" s="19">
        <v>0</v>
      </c>
      <c r="H18" s="65">
        <v>304</v>
      </c>
      <c r="I18" s="65">
        <v>107</v>
      </c>
      <c r="J18" s="61">
        <f t="shared" si="0"/>
        <v>-0.19569471624266144</v>
      </c>
      <c r="K18" s="61">
        <f t="shared" si="1"/>
        <v>-1</v>
      </c>
      <c r="L18" s="61">
        <f t="shared" si="2"/>
        <v>-0.2567237163814181</v>
      </c>
      <c r="M18" s="61">
        <f t="shared" si="3"/>
        <v>0.18888888888888888</v>
      </c>
    </row>
    <row r="19" spans="1:13" ht="15" customHeight="1">
      <c r="A19" s="6" t="s">
        <v>13</v>
      </c>
      <c r="B19" s="19">
        <v>1446</v>
      </c>
      <c r="C19" s="19">
        <v>69</v>
      </c>
      <c r="D19" s="19">
        <v>652</v>
      </c>
      <c r="E19" s="19">
        <v>725</v>
      </c>
      <c r="F19" s="19">
        <v>1400</v>
      </c>
      <c r="G19" s="19">
        <v>25</v>
      </c>
      <c r="H19" s="65">
        <v>679</v>
      </c>
      <c r="I19" s="65">
        <v>696</v>
      </c>
      <c r="J19" s="61">
        <f t="shared" si="0"/>
        <v>-0.0318118948824343</v>
      </c>
      <c r="K19" s="61">
        <f t="shared" si="1"/>
        <v>-0.6376811594202898</v>
      </c>
      <c r="L19" s="61">
        <f t="shared" si="2"/>
        <v>0.04141104294478527</v>
      </c>
      <c r="M19" s="61">
        <f t="shared" si="3"/>
        <v>-0.04</v>
      </c>
    </row>
    <row r="20" spans="1:13" ht="15" customHeight="1">
      <c r="A20" s="6" t="s">
        <v>47</v>
      </c>
      <c r="B20" s="19">
        <v>1232</v>
      </c>
      <c r="C20" s="19">
        <v>15</v>
      </c>
      <c r="D20" s="19">
        <v>961</v>
      </c>
      <c r="E20" s="19">
        <v>257</v>
      </c>
      <c r="F20" s="19">
        <v>1164</v>
      </c>
      <c r="G20" s="19">
        <v>27</v>
      </c>
      <c r="H20" s="65">
        <v>977</v>
      </c>
      <c r="I20" s="65">
        <v>160</v>
      </c>
      <c r="J20" s="61">
        <f t="shared" si="0"/>
        <v>-0.05519480519480519</v>
      </c>
      <c r="K20" s="61">
        <f t="shared" si="1"/>
        <v>0.8</v>
      </c>
      <c r="L20" s="61">
        <f t="shared" si="2"/>
        <v>0.01664932362122789</v>
      </c>
      <c r="M20" s="61">
        <f t="shared" si="3"/>
        <v>-0.377431906614786</v>
      </c>
    </row>
    <row r="21" spans="1:13" ht="15" customHeight="1">
      <c r="A21" s="6" t="s">
        <v>12</v>
      </c>
      <c r="B21" s="19">
        <v>218</v>
      </c>
      <c r="C21" s="19">
        <v>0</v>
      </c>
      <c r="D21" s="19">
        <v>167</v>
      </c>
      <c r="E21" s="19">
        <v>51</v>
      </c>
      <c r="F21" s="19">
        <v>217</v>
      </c>
      <c r="G21" s="19">
        <v>0</v>
      </c>
      <c r="H21" s="65">
        <v>161</v>
      </c>
      <c r="I21" s="65">
        <v>56</v>
      </c>
      <c r="J21" s="61">
        <f t="shared" si="0"/>
        <v>-0.0045871559633027525</v>
      </c>
      <c r="K21" s="61" t="str">
        <f t="shared" si="1"/>
        <v>-</v>
      </c>
      <c r="L21" s="61">
        <f t="shared" si="2"/>
        <v>-0.03592814371257485</v>
      </c>
      <c r="M21" s="61">
        <f t="shared" si="3"/>
        <v>0.09803921568627451</v>
      </c>
    </row>
    <row r="22" spans="1:13" ht="15" customHeight="1">
      <c r="A22" s="6" t="s">
        <v>11</v>
      </c>
      <c r="B22" s="19">
        <v>497</v>
      </c>
      <c r="C22" s="19">
        <v>1</v>
      </c>
      <c r="D22" s="19">
        <v>348</v>
      </c>
      <c r="E22" s="19">
        <v>163</v>
      </c>
      <c r="F22" s="19">
        <v>478</v>
      </c>
      <c r="G22" s="19">
        <v>2</v>
      </c>
      <c r="H22" s="65">
        <v>296</v>
      </c>
      <c r="I22" s="65">
        <v>180</v>
      </c>
      <c r="J22" s="61">
        <f t="shared" si="0"/>
        <v>-0.03822937625754527</v>
      </c>
      <c r="K22" s="61">
        <f t="shared" si="1"/>
        <v>1</v>
      </c>
      <c r="L22" s="61">
        <f t="shared" si="2"/>
        <v>-0.14942528735632185</v>
      </c>
      <c r="M22" s="61">
        <f t="shared" si="3"/>
        <v>0.10429447852760736</v>
      </c>
    </row>
    <row r="23" spans="1:13" ht="15" customHeight="1">
      <c r="A23" s="6" t="s">
        <v>10</v>
      </c>
      <c r="B23" s="19">
        <v>1409</v>
      </c>
      <c r="C23" s="19">
        <v>58</v>
      </c>
      <c r="D23" s="19">
        <v>687</v>
      </c>
      <c r="E23" s="19">
        <v>668</v>
      </c>
      <c r="F23" s="19">
        <v>1412</v>
      </c>
      <c r="G23" s="19">
        <v>23</v>
      </c>
      <c r="H23" s="65">
        <v>781</v>
      </c>
      <c r="I23" s="65">
        <v>608</v>
      </c>
      <c r="J23" s="61">
        <f t="shared" si="0"/>
        <v>0.0021291696238466998</v>
      </c>
      <c r="K23" s="61">
        <f t="shared" si="1"/>
        <v>-0.603448275862069</v>
      </c>
      <c r="L23" s="61">
        <f t="shared" si="2"/>
        <v>0.13682678311499272</v>
      </c>
      <c r="M23" s="61">
        <f t="shared" si="3"/>
        <v>-0.08982035928143713</v>
      </c>
    </row>
    <row r="24" spans="1:13" ht="15" customHeight="1">
      <c r="A24" s="6" t="s">
        <v>9</v>
      </c>
      <c r="B24" s="19">
        <v>453</v>
      </c>
      <c r="C24" s="19">
        <v>65</v>
      </c>
      <c r="D24" s="19">
        <v>281</v>
      </c>
      <c r="E24" s="19">
        <v>107</v>
      </c>
      <c r="F24" s="19">
        <v>408</v>
      </c>
      <c r="G24" s="19">
        <v>57</v>
      </c>
      <c r="H24" s="65">
        <v>303</v>
      </c>
      <c r="I24" s="65">
        <v>48</v>
      </c>
      <c r="J24" s="61">
        <f t="shared" si="0"/>
        <v>-0.09933774834437085</v>
      </c>
      <c r="K24" s="61">
        <f t="shared" si="1"/>
        <v>-0.12307692307692308</v>
      </c>
      <c r="L24" s="61">
        <f t="shared" si="2"/>
        <v>0.07829181494661921</v>
      </c>
      <c r="M24" s="61">
        <f t="shared" si="3"/>
        <v>-0.5514018691588785</v>
      </c>
    </row>
    <row r="25" spans="1:13" ht="15" customHeight="1">
      <c r="A25" s="6" t="s">
        <v>8</v>
      </c>
      <c r="B25" s="19">
        <v>100</v>
      </c>
      <c r="C25" s="19">
        <v>1</v>
      </c>
      <c r="D25" s="19">
        <v>76</v>
      </c>
      <c r="E25" s="19">
        <v>23</v>
      </c>
      <c r="F25" s="19">
        <v>82</v>
      </c>
      <c r="G25" s="19">
        <v>0</v>
      </c>
      <c r="H25" s="65">
        <v>57</v>
      </c>
      <c r="I25" s="65">
        <v>25</v>
      </c>
      <c r="J25" s="61">
        <f t="shared" si="0"/>
        <v>-0.18</v>
      </c>
      <c r="K25" s="61">
        <f t="shared" si="1"/>
        <v>-1</v>
      </c>
      <c r="L25" s="61">
        <f t="shared" si="2"/>
        <v>-0.25</v>
      </c>
      <c r="M25" s="61">
        <f t="shared" si="3"/>
        <v>0.08695652173913043</v>
      </c>
    </row>
    <row r="26" spans="1:13" ht="15" customHeight="1">
      <c r="A26" s="6" t="s">
        <v>7</v>
      </c>
      <c r="B26" s="19">
        <v>184</v>
      </c>
      <c r="C26" s="19">
        <v>21</v>
      </c>
      <c r="D26" s="19">
        <v>86</v>
      </c>
      <c r="E26" s="19">
        <v>78</v>
      </c>
      <c r="F26" s="19">
        <v>205</v>
      </c>
      <c r="G26" s="19">
        <v>21</v>
      </c>
      <c r="H26" s="65">
        <v>113</v>
      </c>
      <c r="I26" s="65">
        <v>71</v>
      </c>
      <c r="J26" s="61">
        <f t="shared" si="0"/>
        <v>0.11413043478260869</v>
      </c>
      <c r="K26" s="61">
        <f t="shared" si="1"/>
        <v>0</v>
      </c>
      <c r="L26" s="61">
        <f t="shared" si="2"/>
        <v>0.313953488372093</v>
      </c>
      <c r="M26" s="61">
        <f t="shared" si="3"/>
        <v>-0.08974358974358974</v>
      </c>
    </row>
    <row r="27" spans="1:13" ht="15" customHeight="1">
      <c r="A27" s="6" t="s">
        <v>6</v>
      </c>
      <c r="B27" s="19">
        <v>78</v>
      </c>
      <c r="C27" s="19">
        <v>7</v>
      </c>
      <c r="D27" s="19">
        <v>62</v>
      </c>
      <c r="E27" s="19">
        <v>9</v>
      </c>
      <c r="F27" s="19">
        <v>53</v>
      </c>
      <c r="G27" s="19">
        <v>0</v>
      </c>
      <c r="H27" s="65">
        <v>44</v>
      </c>
      <c r="I27" s="65">
        <v>9</v>
      </c>
      <c r="J27" s="61">
        <f t="shared" si="0"/>
        <v>-0.32051282051282054</v>
      </c>
      <c r="K27" s="61">
        <f t="shared" si="1"/>
        <v>-1</v>
      </c>
      <c r="L27" s="61">
        <f t="shared" si="2"/>
        <v>-0.2903225806451613</v>
      </c>
      <c r="M27" s="61">
        <f t="shared" si="3"/>
        <v>0</v>
      </c>
    </row>
    <row r="28" spans="1:13" ht="15" customHeight="1">
      <c r="A28" s="4" t="s">
        <v>5</v>
      </c>
      <c r="B28" s="20">
        <v>10117</v>
      </c>
      <c r="C28" s="20">
        <v>303</v>
      </c>
      <c r="D28" s="20">
        <v>6548</v>
      </c>
      <c r="E28" s="20">
        <v>3301</v>
      </c>
      <c r="F28" s="20">
        <v>9775</v>
      </c>
      <c r="G28" s="20">
        <v>177</v>
      </c>
      <c r="H28" s="66">
        <v>6663</v>
      </c>
      <c r="I28" s="66">
        <v>2937</v>
      </c>
      <c r="J28" s="62">
        <f t="shared" si="0"/>
        <v>-0.03380448749629337</v>
      </c>
      <c r="K28" s="62">
        <f t="shared" si="1"/>
        <v>-0.4158415841584158</v>
      </c>
      <c r="L28" s="62">
        <f t="shared" si="2"/>
        <v>0.01756261453879047</v>
      </c>
      <c r="M28" s="62">
        <f t="shared" si="3"/>
        <v>-0.11026961526810057</v>
      </c>
    </row>
    <row r="31" spans="1:9" ht="56.25" customHeight="1">
      <c r="A31" s="95"/>
      <c r="B31" s="21" t="s">
        <v>118</v>
      </c>
      <c r="C31" s="21" t="s">
        <v>119</v>
      </c>
      <c r="D31" s="75" t="s">
        <v>118</v>
      </c>
      <c r="E31" s="75" t="s">
        <v>119</v>
      </c>
      <c r="F31" s="116" t="s">
        <v>120</v>
      </c>
      <c r="G31" s="117"/>
      <c r="H31" s="116" t="s">
        <v>121</v>
      </c>
      <c r="I31" s="117"/>
    </row>
    <row r="32" spans="1:9" ht="22.5">
      <c r="A32" s="97"/>
      <c r="B32" s="21" t="s">
        <v>42</v>
      </c>
      <c r="C32" s="21" t="s">
        <v>42</v>
      </c>
      <c r="D32" s="21" t="s">
        <v>43</v>
      </c>
      <c r="E32" s="21" t="s">
        <v>43</v>
      </c>
      <c r="F32" s="118"/>
      <c r="G32" s="119"/>
      <c r="H32" s="118"/>
      <c r="I32" s="119"/>
    </row>
    <row r="33" spans="1:9" ht="15" customHeight="1">
      <c r="A33" s="6" t="s">
        <v>20</v>
      </c>
      <c r="B33" s="61">
        <f>B11/'Evolución Denuncias'!B9</f>
        <v>0.2799599699774831</v>
      </c>
      <c r="C33" s="61">
        <f>F11/'Evolución Denuncias'!J9</f>
        <v>0.2516434090646984</v>
      </c>
      <c r="D33" s="61">
        <f>B11/'Evolución Víctimas'!B10</f>
        <v>0.3009277934651069</v>
      </c>
      <c r="E33" s="61">
        <f>F11/'Evolución Víctimas'!E10</f>
        <v>0.2529268575402805</v>
      </c>
      <c r="F33" s="109">
        <f>IF(B33=0,"-",(C33-B33)/B33)</f>
        <v>-0.10114503482430791</v>
      </c>
      <c r="G33" s="110"/>
      <c r="H33" s="109">
        <f>IF(D33=0,"-",(E33-D33)/D33)</f>
        <v>-0.1595098125437596</v>
      </c>
      <c r="I33" s="110"/>
    </row>
    <row r="34" spans="1:9" ht="15" customHeight="1">
      <c r="A34" s="6" t="s">
        <v>19</v>
      </c>
      <c r="B34" s="61">
        <f>B12/'Evolución Denuncias'!B10</f>
        <v>0.2644444444444444</v>
      </c>
      <c r="C34" s="61">
        <f>F12/'Evolución Denuncias'!J10</f>
        <v>0.219</v>
      </c>
      <c r="D34" s="61">
        <f>B12/'Evolución Víctimas'!B11</f>
        <v>0.2659217877094972</v>
      </c>
      <c r="E34" s="61">
        <f>F12/'Evolución Víctimas'!E11</f>
        <v>0.21987951807228914</v>
      </c>
      <c r="F34" s="109">
        <f aca="true" t="shared" si="4" ref="F34:F50">IF(B34=0,"-",(C34-B34)/B34)</f>
        <v>-0.17184873949579826</v>
      </c>
      <c r="G34" s="110"/>
      <c r="H34" s="109">
        <f aca="true" t="shared" si="5" ref="H34:H50">IF(D34=0,"-",(E34-D34)/D34)</f>
        <v>-0.17314214842563536</v>
      </c>
      <c r="I34" s="110"/>
    </row>
    <row r="35" spans="1:9" ht="15" customHeight="1">
      <c r="A35" s="6" t="s">
        <v>18</v>
      </c>
      <c r="B35" s="61">
        <f>B13/'Evolución Denuncias'!B11</f>
        <v>0.2550761421319797</v>
      </c>
      <c r="C35" s="61">
        <f>F13/'Evolución Denuncias'!J11</f>
        <v>0.34455128205128205</v>
      </c>
      <c r="D35" s="61">
        <f>B13/'Evolución Víctimas'!B12</f>
        <v>0.25637755102040816</v>
      </c>
      <c r="E35" s="61">
        <f>F13/'Evolución Víctimas'!E12</f>
        <v>0.36317567567567566</v>
      </c>
      <c r="F35" s="109">
        <f t="shared" si="4"/>
        <v>0.35077816047965293</v>
      </c>
      <c r="G35" s="110"/>
      <c r="H35" s="109">
        <f t="shared" si="5"/>
        <v>0.41656581955089417</v>
      </c>
      <c r="I35" s="110"/>
    </row>
    <row r="36" spans="1:9" ht="15" customHeight="1">
      <c r="A36" s="6" t="s">
        <v>46</v>
      </c>
      <c r="B36" s="61">
        <f>B14/'Evolución Denuncias'!B12</f>
        <v>0.140203714799281</v>
      </c>
      <c r="C36" s="61">
        <f>F14/'Evolución Denuncias'!J12</f>
        <v>0.17700849118223383</v>
      </c>
      <c r="D36" s="61">
        <f>B14/'Evolución Víctimas'!B13</f>
        <v>0.14190418435415403</v>
      </c>
      <c r="E36" s="61">
        <f>F14/'Evolución Víctimas'!E13</f>
        <v>0.18298446995273465</v>
      </c>
      <c r="F36" s="109">
        <f t="shared" si="4"/>
        <v>0.2625092811245652</v>
      </c>
      <c r="G36" s="110"/>
      <c r="H36" s="109">
        <f t="shared" si="5"/>
        <v>0.2894931237267498</v>
      </c>
      <c r="I36" s="110"/>
    </row>
    <row r="37" spans="1:9" ht="15" customHeight="1">
      <c r="A37" s="6" t="s">
        <v>17</v>
      </c>
      <c r="B37" s="61">
        <f>B15/'Evolución Denuncias'!B13</f>
        <v>0.2774798927613941</v>
      </c>
      <c r="C37" s="61">
        <f>F15/'Evolución Denuncias'!J13</f>
        <v>0.22755227552275523</v>
      </c>
      <c r="D37" s="61">
        <f>B15/'Evolución Víctimas'!B14</f>
        <v>0.28776645041705284</v>
      </c>
      <c r="E37" s="61">
        <f>F15/'Evolución Víctimas'!E14</f>
        <v>0.23829969944182053</v>
      </c>
      <c r="F37" s="109">
        <f t="shared" si="4"/>
        <v>-0.17993237903393533</v>
      </c>
      <c r="G37" s="110"/>
      <c r="H37" s="109">
        <f t="shared" si="5"/>
        <v>-0.17189895105402792</v>
      </c>
      <c r="I37" s="110"/>
    </row>
    <row r="38" spans="1:9" ht="15" customHeight="1">
      <c r="A38" s="6" t="s">
        <v>16</v>
      </c>
      <c r="B38" s="61">
        <f>B16/'Evolución Denuncias'!B14</f>
        <v>0.1811764705882353</v>
      </c>
      <c r="C38" s="61">
        <f>F16/'Evolución Denuncias'!J14</f>
        <v>0.16140350877192983</v>
      </c>
      <c r="D38" s="61">
        <f>B16/'Evolución Víctimas'!B15</f>
        <v>0.2064343163538874</v>
      </c>
      <c r="E38" s="61">
        <f>F16/'Evolución Víctimas'!E15</f>
        <v>0.15889464594127806</v>
      </c>
      <c r="F38" s="109">
        <f t="shared" si="4"/>
        <v>-0.10913647755753021</v>
      </c>
      <c r="G38" s="110"/>
      <c r="H38" s="109">
        <f t="shared" si="5"/>
        <v>-0.2302895722584842</v>
      </c>
      <c r="I38" s="110"/>
    </row>
    <row r="39" spans="1:9" ht="15" customHeight="1">
      <c r="A39" s="6" t="s">
        <v>15</v>
      </c>
      <c r="B39" s="61">
        <f>B17/'Evolución Denuncias'!B15</f>
        <v>0.2999210734017364</v>
      </c>
      <c r="C39" s="61">
        <f>F17/'Evolución Denuncias'!J15</f>
        <v>0.2923186344238976</v>
      </c>
      <c r="D39" s="61">
        <f>B17/'Evolución Víctimas'!B16</f>
        <v>0.3389830508474576</v>
      </c>
      <c r="E39" s="61">
        <f>F17/'Evolución Víctimas'!E16</f>
        <v>0.29978118161925604</v>
      </c>
      <c r="F39" s="109">
        <f t="shared" si="4"/>
        <v>-0.025348132065583572</v>
      </c>
      <c r="G39" s="110"/>
      <c r="H39" s="109">
        <f t="shared" si="5"/>
        <v>-0.11564551422319463</v>
      </c>
      <c r="I39" s="110"/>
    </row>
    <row r="40" spans="1:9" ht="15" customHeight="1">
      <c r="A40" s="6" t="s">
        <v>14</v>
      </c>
      <c r="B40" s="61">
        <f>B18/'Evolución Denuncias'!B16</f>
        <v>0.3813432835820896</v>
      </c>
      <c r="C40" s="61">
        <f>F18/'Evolución Denuncias'!J16</f>
        <v>0.30740463724756917</v>
      </c>
      <c r="D40" s="61">
        <f>B18/'Evolución Víctimas'!B17</f>
        <v>0.41544715447154473</v>
      </c>
      <c r="E40" s="61">
        <f>F18/'Evolución Víctimas'!E17</f>
        <v>0.3254156769596199</v>
      </c>
      <c r="F40" s="109">
        <f t="shared" si="4"/>
        <v>-0.1938899923449263</v>
      </c>
      <c r="G40" s="110"/>
      <c r="H40" s="109">
        <f t="shared" si="5"/>
        <v>-0.21670981866862526</v>
      </c>
      <c r="I40" s="110"/>
    </row>
    <row r="41" spans="1:9" ht="15" customHeight="1">
      <c r="A41" s="6" t="s">
        <v>13</v>
      </c>
      <c r="B41" s="61">
        <f>B19/'Evolución Denuncias'!B17</f>
        <v>0.2748526896027371</v>
      </c>
      <c r="C41" s="61">
        <f>F19/'Evolución Denuncias'!J17</f>
        <v>0.23846022824050417</v>
      </c>
      <c r="D41" s="61">
        <f>B19/'Evolución Víctimas'!B18</f>
        <v>0.28804780876494024</v>
      </c>
      <c r="E41" s="61">
        <f>F19/'Evolución Víctimas'!E18</f>
        <v>0.24687004055722095</v>
      </c>
      <c r="F41" s="109">
        <f t="shared" si="4"/>
        <v>-0.13240715022593885</v>
      </c>
      <c r="G41" s="110"/>
      <c r="H41" s="109">
        <f t="shared" si="5"/>
        <v>-0.14295463098392175</v>
      </c>
      <c r="I41" s="110"/>
    </row>
    <row r="42" spans="1:9" ht="15" customHeight="1">
      <c r="A42" s="6" t="s">
        <v>47</v>
      </c>
      <c r="B42" s="61">
        <f>B20/'Evolución Denuncias'!B18</f>
        <v>0.2392233009708738</v>
      </c>
      <c r="C42" s="61">
        <f>F20/'Evolución Denuncias'!J18</f>
        <v>0.19494222073354547</v>
      </c>
      <c r="D42" s="61">
        <f>B20/'Evolución Víctimas'!B19</f>
        <v>0.25491413200910407</v>
      </c>
      <c r="E42" s="61">
        <f>F20/'Evolución Víctimas'!E19</f>
        <v>0.20649281532730177</v>
      </c>
      <c r="F42" s="109">
        <f t="shared" si="4"/>
        <v>-0.1851035415764942</v>
      </c>
      <c r="G42" s="110"/>
      <c r="H42" s="109">
        <f t="shared" si="5"/>
        <v>-0.18995148013242738</v>
      </c>
      <c r="I42" s="110"/>
    </row>
    <row r="43" spans="1:9" ht="15" customHeight="1">
      <c r="A43" s="6" t="s">
        <v>12</v>
      </c>
      <c r="B43" s="61">
        <f>B21/'Evolución Denuncias'!B19</f>
        <v>0.30921985815602837</v>
      </c>
      <c r="C43" s="61">
        <f>F21/'Evolución Denuncias'!J19</f>
        <v>0.2988980716253444</v>
      </c>
      <c r="D43" s="61">
        <f>B21/'Evolución Víctimas'!B20</f>
        <v>0.31366906474820144</v>
      </c>
      <c r="E43" s="61">
        <f>F21/'Evolución Víctimas'!E20</f>
        <v>0.3073654390934844</v>
      </c>
      <c r="F43" s="109">
        <f t="shared" si="4"/>
        <v>-0.03338008946849641</v>
      </c>
      <c r="G43" s="110"/>
      <c r="H43" s="109">
        <f t="shared" si="5"/>
        <v>-0.020096421238662114</v>
      </c>
      <c r="I43" s="110"/>
    </row>
    <row r="44" spans="1:9" ht="15" customHeight="1">
      <c r="A44" s="6" t="s">
        <v>11</v>
      </c>
      <c r="B44" s="61">
        <f>B22/'Evolución Denuncias'!B20</f>
        <v>0.3473095737246681</v>
      </c>
      <c r="C44" s="61">
        <f>F22/'Evolución Denuncias'!J20</f>
        <v>0.30081812460667084</v>
      </c>
      <c r="D44" s="61">
        <f>B22/'Evolución Víctimas'!B21</f>
        <v>0.384080370942813</v>
      </c>
      <c r="E44" s="61">
        <f>F22/'Evolución Víctimas'!E21</f>
        <v>0.31866666666666665</v>
      </c>
      <c r="F44" s="109">
        <f t="shared" si="4"/>
        <v>-0.13386169756107455</v>
      </c>
      <c r="G44" s="110"/>
      <c r="H44" s="109">
        <f t="shared" si="5"/>
        <v>-0.1703125419181758</v>
      </c>
      <c r="I44" s="110"/>
    </row>
    <row r="45" spans="1:9" ht="15" customHeight="1">
      <c r="A45" s="6" t="s">
        <v>10</v>
      </c>
      <c r="B45" s="61">
        <f>B23/'Evolución Denuncias'!B21</f>
        <v>0.2496014171833481</v>
      </c>
      <c r="C45" s="61">
        <f>F23/'Evolución Denuncias'!J21</f>
        <v>0.21058911260253543</v>
      </c>
      <c r="D45" s="61">
        <f>B23/'Evolución Víctimas'!B22</f>
        <v>0.27290335076505906</v>
      </c>
      <c r="E45" s="61">
        <f>F23/'Evolución Víctimas'!E22</f>
        <v>0.22097026604068856</v>
      </c>
      <c r="F45" s="109">
        <f t="shared" si="4"/>
        <v>-0.15629840976485984</v>
      </c>
      <c r="G45" s="110"/>
      <c r="H45" s="109">
        <f t="shared" si="5"/>
        <v>-0.19029845027106096</v>
      </c>
      <c r="I45" s="110"/>
    </row>
    <row r="46" spans="1:9" ht="15" customHeight="1">
      <c r="A46" s="6" t="s">
        <v>9</v>
      </c>
      <c r="B46" s="61">
        <f>B24/'Evolución Denuncias'!B22</f>
        <v>0.292258064516129</v>
      </c>
      <c r="C46" s="61">
        <f>F24/'Evolución Denuncias'!J22</f>
        <v>0.19065420560747665</v>
      </c>
      <c r="D46" s="61">
        <f>B24/'Evolución Víctimas'!B23</f>
        <v>0.31006160164271046</v>
      </c>
      <c r="E46" s="61">
        <f>F24/'Evolución Víctimas'!E23</f>
        <v>0.24042427813789038</v>
      </c>
      <c r="F46" s="109">
        <f t="shared" si="4"/>
        <v>-0.34765117286624986</v>
      </c>
      <c r="G46" s="110"/>
      <c r="H46" s="109">
        <f t="shared" si="5"/>
        <v>-0.2245918976612409</v>
      </c>
      <c r="I46" s="110"/>
    </row>
    <row r="47" spans="1:9" ht="15" customHeight="1">
      <c r="A47" s="6" t="s">
        <v>8</v>
      </c>
      <c r="B47" s="61">
        <f>B25/'Evolución Denuncias'!B23</f>
        <v>0.24154589371980675</v>
      </c>
      <c r="C47" s="61">
        <f>F25/'Evolución Denuncias'!J23</f>
        <v>0.1943127962085308</v>
      </c>
      <c r="D47" s="61">
        <f>B25/'Evolución Víctimas'!B24</f>
        <v>0.24154589371980675</v>
      </c>
      <c r="E47" s="61">
        <f>F25/'Evolución Víctimas'!E24</f>
        <v>0.1971153846153846</v>
      </c>
      <c r="F47" s="109">
        <f t="shared" si="4"/>
        <v>-0.1955450236966824</v>
      </c>
      <c r="G47" s="110"/>
      <c r="H47" s="109">
        <f t="shared" si="5"/>
        <v>-0.18394230769230768</v>
      </c>
      <c r="I47" s="110"/>
    </row>
    <row r="48" spans="1:9" ht="15" customHeight="1">
      <c r="A48" s="6" t="s">
        <v>7</v>
      </c>
      <c r="B48" s="61">
        <f>B26/'Evolución Denuncias'!B24</f>
        <v>0.16</v>
      </c>
      <c r="C48" s="61">
        <f>F26/'Evolución Denuncias'!J24</f>
        <v>0.14963503649635038</v>
      </c>
      <c r="D48" s="61">
        <f>B26/'Evolución Víctimas'!B25</f>
        <v>0.16069868995633188</v>
      </c>
      <c r="E48" s="61">
        <f>F26/'Evolución Víctimas'!E25</f>
        <v>0.14865844815083393</v>
      </c>
      <c r="F48" s="109">
        <f t="shared" si="4"/>
        <v>-0.06478102189781017</v>
      </c>
      <c r="G48" s="110"/>
      <c r="H48" s="109">
        <f t="shared" si="5"/>
        <v>-0.07492433080051715</v>
      </c>
      <c r="I48" s="110"/>
    </row>
    <row r="49" spans="1:9" ht="15" customHeight="1">
      <c r="A49" s="6" t="s">
        <v>6</v>
      </c>
      <c r="B49" s="61">
        <f>B27/'Evolución Denuncias'!B25</f>
        <v>0.43333333333333335</v>
      </c>
      <c r="C49" s="61">
        <f>F27/'Evolución Denuncias'!J25</f>
        <v>0.2663316582914573</v>
      </c>
      <c r="D49" s="61">
        <f>B27/'Evolución Víctimas'!B26</f>
        <v>0.6964285714285714</v>
      </c>
      <c r="E49" s="61">
        <f>F27/'Evolución Víctimas'!E26</f>
        <v>0.2717948717948718</v>
      </c>
      <c r="F49" s="109">
        <f t="shared" si="4"/>
        <v>-0.38538848086586786</v>
      </c>
      <c r="G49" s="110"/>
      <c r="H49" s="109">
        <f t="shared" si="5"/>
        <v>-0.6097304404996713</v>
      </c>
      <c r="I49" s="110"/>
    </row>
    <row r="50" spans="1:9" ht="15" customHeight="1">
      <c r="A50" s="4" t="s">
        <v>5</v>
      </c>
      <c r="B50" s="62">
        <f>B28/'Evolución Denuncias'!B26</f>
        <v>0.26548928018474294</v>
      </c>
      <c r="C50" s="62">
        <f>F28/'Evolución Denuncias'!J26</f>
        <v>0.2296164055342839</v>
      </c>
      <c r="D50" s="62">
        <f>B28/'Evolución Víctimas'!B27</f>
        <v>0.2827241225128549</v>
      </c>
      <c r="E50" s="62">
        <f>F28/'Evolución Víctimas'!E27</f>
        <v>0.23941316221313283</v>
      </c>
      <c r="F50" s="120">
        <f t="shared" si="4"/>
        <v>-0.13511986105614737</v>
      </c>
      <c r="G50" s="121"/>
      <c r="H50" s="120">
        <f t="shared" si="5"/>
        <v>-0.1531915986325249</v>
      </c>
      <c r="I50" s="121"/>
    </row>
  </sheetData>
  <sheetProtection/>
  <mergeCells count="48">
    <mergeCell ref="F49:G49"/>
    <mergeCell ref="H49:I49"/>
    <mergeCell ref="F50:G50"/>
    <mergeCell ref="H50:I50"/>
    <mergeCell ref="H33:I33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B1:Q1"/>
    <mergeCell ref="A6:C6"/>
    <mergeCell ref="F31:G32"/>
    <mergeCell ref="H31:I32"/>
    <mergeCell ref="F33:G33"/>
    <mergeCell ref="F34:G34"/>
    <mergeCell ref="H34:I34"/>
    <mergeCell ref="A31:A32"/>
    <mergeCell ref="A1:A3"/>
    <mergeCell ref="D3:E3"/>
    <mergeCell ref="F35:G35"/>
    <mergeCell ref="H35:I35"/>
    <mergeCell ref="F36:G36"/>
    <mergeCell ref="H36:I36"/>
    <mergeCell ref="A9:A10"/>
    <mergeCell ref="E2:L2"/>
    <mergeCell ref="B9:E9"/>
    <mergeCell ref="F9:I9"/>
    <mergeCell ref="J9:M9"/>
  </mergeCells>
  <hyperlinks>
    <hyperlink ref="D3:E3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P32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1.7109375" style="22" bestFit="1" customWidth="1"/>
    <col min="2" max="3" width="14.7109375" style="23" bestFit="1" customWidth="1"/>
    <col min="4" max="4" width="15.57421875" style="23" customWidth="1"/>
    <col min="5" max="6" width="13.421875" style="23" bestFit="1" customWidth="1"/>
    <col min="7" max="7" width="9.421875" style="23" bestFit="1" customWidth="1"/>
    <col min="8" max="9" width="13.00390625" style="23" bestFit="1" customWidth="1"/>
    <col min="10" max="10" width="10.421875" style="23" bestFit="1" customWidth="1"/>
    <col min="11" max="11" width="12.28125" style="23" bestFit="1" customWidth="1"/>
    <col min="12" max="12" width="11.421875" style="22" customWidth="1"/>
    <col min="13" max="14" width="13.140625" style="22" customWidth="1"/>
    <col min="15" max="16" width="12.57421875" style="22" customWidth="1"/>
    <col min="17" max="16384" width="11.421875" style="22" customWidth="1"/>
  </cols>
  <sheetData>
    <row r="1" spans="1:11" ht="1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12.75" customHeight="1">
      <c r="A2" s="103" t="s">
        <v>116</v>
      </c>
    </row>
    <row r="3" spans="1:8" ht="27.75" customHeight="1">
      <c r="A3" s="103"/>
      <c r="G3" s="152" t="s">
        <v>124</v>
      </c>
      <c r="H3" s="153"/>
    </row>
    <row r="4" ht="12.75" customHeight="1">
      <c r="A4" s="103"/>
    </row>
    <row r="5" ht="12.75" customHeight="1"/>
    <row r="6" ht="12.75" customHeight="1"/>
    <row r="10" spans="1:3" ht="15">
      <c r="A10" s="90" t="s">
        <v>108</v>
      </c>
      <c r="B10" s="90"/>
      <c r="C10" s="90"/>
    </row>
    <row r="11" spans="1:11" s="31" customFormat="1" ht="15">
      <c r="A11" s="70"/>
      <c r="B11" s="70"/>
      <c r="C11" s="70"/>
      <c r="D11" s="23"/>
      <c r="E11" s="23"/>
      <c r="F11" s="23"/>
      <c r="G11" s="23"/>
      <c r="H11" s="23"/>
      <c r="I11" s="23"/>
      <c r="J11" s="23"/>
      <c r="K11" s="23"/>
    </row>
    <row r="12" spans="1:16" ht="15" customHeight="1">
      <c r="A12" s="95"/>
      <c r="B12" s="128" t="s">
        <v>114</v>
      </c>
      <c r="C12" s="123"/>
      <c r="D12" s="123"/>
      <c r="E12" s="123"/>
      <c r="F12" s="124"/>
      <c r="G12" s="128" t="s">
        <v>113</v>
      </c>
      <c r="H12" s="123"/>
      <c r="I12" s="123"/>
      <c r="J12" s="123"/>
      <c r="K12" s="124"/>
      <c r="L12" s="122" t="s">
        <v>117</v>
      </c>
      <c r="M12" s="123"/>
      <c r="N12" s="123"/>
      <c r="O12" s="123"/>
      <c r="P12" s="124"/>
    </row>
    <row r="13" spans="1:16" ht="12.75" customHeight="1">
      <c r="A13" s="96"/>
      <c r="B13" s="125"/>
      <c r="C13" s="126"/>
      <c r="D13" s="126"/>
      <c r="E13" s="126"/>
      <c r="F13" s="127"/>
      <c r="G13" s="125"/>
      <c r="H13" s="126"/>
      <c r="I13" s="126"/>
      <c r="J13" s="126"/>
      <c r="K13" s="127"/>
      <c r="L13" s="125"/>
      <c r="M13" s="126"/>
      <c r="N13" s="126"/>
      <c r="O13" s="126"/>
      <c r="P13" s="127"/>
    </row>
    <row r="14" spans="1:16" ht="25.5">
      <c r="A14" s="97"/>
      <c r="B14" s="56" t="s">
        <v>110</v>
      </c>
      <c r="C14" s="28" t="s">
        <v>48</v>
      </c>
      <c r="D14" s="28" t="s">
        <v>49</v>
      </c>
      <c r="E14" s="28" t="s">
        <v>50</v>
      </c>
      <c r="F14" s="28" t="s">
        <v>2</v>
      </c>
      <c r="G14" s="27" t="s">
        <v>45</v>
      </c>
      <c r="H14" s="28" t="s">
        <v>0</v>
      </c>
      <c r="I14" s="28" t="s">
        <v>1</v>
      </c>
      <c r="J14" s="28" t="s">
        <v>51</v>
      </c>
      <c r="K14" s="28" t="s">
        <v>52</v>
      </c>
      <c r="L14" s="56" t="s">
        <v>110</v>
      </c>
      <c r="M14" s="43" t="s">
        <v>48</v>
      </c>
      <c r="N14" s="43" t="s">
        <v>49</v>
      </c>
      <c r="O14" s="43" t="s">
        <v>50</v>
      </c>
      <c r="P14" s="43" t="s">
        <v>2</v>
      </c>
    </row>
    <row r="15" spans="1:16" ht="12.75" customHeight="1">
      <c r="A15" s="6" t="s">
        <v>20</v>
      </c>
      <c r="B15" s="25">
        <v>1152</v>
      </c>
      <c r="C15" s="25">
        <v>793</v>
      </c>
      <c r="D15" s="25">
        <v>165</v>
      </c>
      <c r="E15" s="25">
        <v>178</v>
      </c>
      <c r="F15" s="25">
        <v>16</v>
      </c>
      <c r="G15" s="25">
        <v>1062</v>
      </c>
      <c r="H15" s="25">
        <v>716</v>
      </c>
      <c r="I15" s="25">
        <v>164</v>
      </c>
      <c r="J15" s="25">
        <v>163</v>
      </c>
      <c r="K15" s="25">
        <v>19</v>
      </c>
      <c r="L15" s="68">
        <f>IF(B15=0,"-",(G15-B15)/B15)</f>
        <v>-0.078125</v>
      </c>
      <c r="M15" s="68">
        <f>IF(C15=0,"-",(H15-C15)/C15)</f>
        <v>-0.09709962168978563</v>
      </c>
      <c r="N15" s="68">
        <f>IF(D15=0,"-",(I15-D15)/D15)</f>
        <v>-0.006060606060606061</v>
      </c>
      <c r="O15" s="68">
        <f>IF(E15=0,"-",(J15-E15)/E15)</f>
        <v>-0.08426966292134831</v>
      </c>
      <c r="P15" s="68">
        <f>IF(F15=0,"-",(K15-F15)/F15)</f>
        <v>0.1875</v>
      </c>
    </row>
    <row r="16" spans="1:16" ht="12.75" customHeight="1">
      <c r="A16" s="6" t="s">
        <v>19</v>
      </c>
      <c r="B16" s="25">
        <v>98</v>
      </c>
      <c r="C16" s="25">
        <v>43</v>
      </c>
      <c r="D16" s="25">
        <v>33</v>
      </c>
      <c r="E16" s="25">
        <v>19</v>
      </c>
      <c r="F16" s="25">
        <v>3</v>
      </c>
      <c r="G16" s="25">
        <v>104</v>
      </c>
      <c r="H16" s="25">
        <v>55</v>
      </c>
      <c r="I16" s="25">
        <v>35</v>
      </c>
      <c r="J16" s="25">
        <v>11</v>
      </c>
      <c r="K16" s="25">
        <v>3</v>
      </c>
      <c r="L16" s="68">
        <f aca="true" t="shared" si="0" ref="L16:L32">IF(B16=0,"-",(G16-B16)/B16)</f>
        <v>0.061224489795918366</v>
      </c>
      <c r="M16" s="68">
        <f aca="true" t="shared" si="1" ref="M16:M32">IF(C16=0,"-",(H16-C16)/C16)</f>
        <v>0.27906976744186046</v>
      </c>
      <c r="N16" s="68">
        <f aca="true" t="shared" si="2" ref="N16:N32">IF(D16=0,"-",(I16-D16)/D16)</f>
        <v>0.06060606060606061</v>
      </c>
      <c r="O16" s="68">
        <f aca="true" t="shared" si="3" ref="O16:O32">IF(E16=0,"-",(J16-E16)/E16)</f>
        <v>-0.42105263157894735</v>
      </c>
      <c r="P16" s="68">
        <f aca="true" t="shared" si="4" ref="P16:P32">IF(F16=0,"-",(K16-F16)/F16)</f>
        <v>0</v>
      </c>
    </row>
    <row r="17" spans="1:16" ht="12.75">
      <c r="A17" s="6" t="s">
        <v>18</v>
      </c>
      <c r="B17" s="25">
        <v>104</v>
      </c>
      <c r="C17" s="25">
        <v>83</v>
      </c>
      <c r="D17" s="25">
        <v>17</v>
      </c>
      <c r="E17" s="25">
        <v>4</v>
      </c>
      <c r="F17" s="25">
        <v>0</v>
      </c>
      <c r="G17" s="25">
        <v>109</v>
      </c>
      <c r="H17" s="25">
        <v>87</v>
      </c>
      <c r="I17" s="25">
        <v>19</v>
      </c>
      <c r="J17" s="25">
        <v>3</v>
      </c>
      <c r="K17" s="25">
        <v>0</v>
      </c>
      <c r="L17" s="68">
        <f t="shared" si="0"/>
        <v>0.04807692307692308</v>
      </c>
      <c r="M17" s="68">
        <f t="shared" si="1"/>
        <v>0.04819277108433735</v>
      </c>
      <c r="N17" s="68">
        <f t="shared" si="2"/>
        <v>0.11764705882352941</v>
      </c>
      <c r="O17" s="68">
        <f t="shared" si="3"/>
        <v>-0.25</v>
      </c>
      <c r="P17" s="68" t="str">
        <f t="shared" si="4"/>
        <v>-</v>
      </c>
    </row>
    <row r="18" spans="1:16" ht="12.75">
      <c r="A18" s="6" t="s">
        <v>46</v>
      </c>
      <c r="B18" s="25">
        <v>280</v>
      </c>
      <c r="C18" s="25">
        <v>177</v>
      </c>
      <c r="D18" s="25">
        <v>86</v>
      </c>
      <c r="E18" s="25">
        <v>10</v>
      </c>
      <c r="F18" s="25">
        <v>7</v>
      </c>
      <c r="G18" s="25">
        <v>236</v>
      </c>
      <c r="H18" s="25">
        <v>144</v>
      </c>
      <c r="I18" s="25">
        <v>81</v>
      </c>
      <c r="J18" s="25">
        <v>9</v>
      </c>
      <c r="K18" s="25">
        <v>2</v>
      </c>
      <c r="L18" s="68">
        <f t="shared" si="0"/>
        <v>-0.15714285714285714</v>
      </c>
      <c r="M18" s="68">
        <f t="shared" si="1"/>
        <v>-0.1864406779661017</v>
      </c>
      <c r="N18" s="68">
        <f t="shared" si="2"/>
        <v>-0.05813953488372093</v>
      </c>
      <c r="O18" s="68">
        <f t="shared" si="3"/>
        <v>-0.1</v>
      </c>
      <c r="P18" s="68">
        <f t="shared" si="4"/>
        <v>-0.7142857142857143</v>
      </c>
    </row>
    <row r="19" spans="1:16" ht="12.75">
      <c r="A19" s="6" t="s">
        <v>17</v>
      </c>
      <c r="B19" s="25">
        <v>555</v>
      </c>
      <c r="C19" s="25">
        <v>367</v>
      </c>
      <c r="D19" s="25">
        <v>106</v>
      </c>
      <c r="E19" s="25">
        <v>68</v>
      </c>
      <c r="F19" s="25">
        <v>14</v>
      </c>
      <c r="G19" s="25">
        <v>619</v>
      </c>
      <c r="H19" s="25">
        <v>436</v>
      </c>
      <c r="I19" s="25">
        <v>94</v>
      </c>
      <c r="J19" s="25">
        <v>80</v>
      </c>
      <c r="K19" s="25">
        <v>9</v>
      </c>
      <c r="L19" s="68">
        <f t="shared" si="0"/>
        <v>0.11531531531531532</v>
      </c>
      <c r="M19" s="68">
        <f t="shared" si="1"/>
        <v>0.1880108991825613</v>
      </c>
      <c r="N19" s="68">
        <f t="shared" si="2"/>
        <v>-0.11320754716981132</v>
      </c>
      <c r="O19" s="68">
        <f t="shared" si="3"/>
        <v>0.17647058823529413</v>
      </c>
      <c r="P19" s="68">
        <f t="shared" si="4"/>
        <v>-0.35714285714285715</v>
      </c>
    </row>
    <row r="20" spans="1:16" ht="12.75">
      <c r="A20" s="6" t="s">
        <v>16</v>
      </c>
      <c r="B20" s="25">
        <v>42</v>
      </c>
      <c r="C20" s="25">
        <v>28</v>
      </c>
      <c r="D20" s="25">
        <v>10</v>
      </c>
      <c r="E20" s="25">
        <v>2</v>
      </c>
      <c r="F20" s="25">
        <v>2</v>
      </c>
      <c r="G20" s="25">
        <v>59</v>
      </c>
      <c r="H20" s="25">
        <v>45</v>
      </c>
      <c r="I20" s="25">
        <v>6</v>
      </c>
      <c r="J20" s="25">
        <v>8</v>
      </c>
      <c r="K20" s="25">
        <v>0</v>
      </c>
      <c r="L20" s="68">
        <f t="shared" si="0"/>
        <v>0.40476190476190477</v>
      </c>
      <c r="M20" s="68">
        <f t="shared" si="1"/>
        <v>0.6071428571428571</v>
      </c>
      <c r="N20" s="68">
        <f t="shared" si="2"/>
        <v>-0.4</v>
      </c>
      <c r="O20" s="68">
        <f t="shared" si="3"/>
        <v>3</v>
      </c>
      <c r="P20" s="68">
        <f t="shared" si="4"/>
        <v>-1</v>
      </c>
    </row>
    <row r="21" spans="1:16" ht="12.75">
      <c r="A21" s="6" t="s">
        <v>15</v>
      </c>
      <c r="B21" s="25">
        <v>149</v>
      </c>
      <c r="C21" s="25">
        <v>102</v>
      </c>
      <c r="D21" s="25">
        <v>21</v>
      </c>
      <c r="E21" s="25">
        <v>24</v>
      </c>
      <c r="F21" s="25">
        <v>2</v>
      </c>
      <c r="G21" s="25">
        <v>145</v>
      </c>
      <c r="H21" s="25">
        <v>96</v>
      </c>
      <c r="I21" s="25">
        <v>28</v>
      </c>
      <c r="J21" s="25">
        <v>17</v>
      </c>
      <c r="K21" s="25">
        <v>4</v>
      </c>
      <c r="L21" s="68">
        <f t="shared" si="0"/>
        <v>-0.026845637583892617</v>
      </c>
      <c r="M21" s="68">
        <f t="shared" si="1"/>
        <v>-0.058823529411764705</v>
      </c>
      <c r="N21" s="68">
        <f t="shared" si="2"/>
        <v>0.3333333333333333</v>
      </c>
      <c r="O21" s="68">
        <f t="shared" si="3"/>
        <v>-0.2916666666666667</v>
      </c>
      <c r="P21" s="68">
        <f t="shared" si="4"/>
        <v>1</v>
      </c>
    </row>
    <row r="22" spans="1:16" ht="12.75">
      <c r="A22" s="6" t="s">
        <v>14</v>
      </c>
      <c r="B22" s="25">
        <v>248</v>
      </c>
      <c r="C22" s="25">
        <v>154</v>
      </c>
      <c r="D22" s="25">
        <v>76</v>
      </c>
      <c r="E22" s="25">
        <v>14</v>
      </c>
      <c r="F22" s="25">
        <v>4</v>
      </c>
      <c r="G22" s="25">
        <v>246</v>
      </c>
      <c r="H22" s="25">
        <v>161</v>
      </c>
      <c r="I22" s="25">
        <v>55</v>
      </c>
      <c r="J22" s="25">
        <v>25</v>
      </c>
      <c r="K22" s="25">
        <v>5</v>
      </c>
      <c r="L22" s="68">
        <f t="shared" si="0"/>
        <v>-0.008064516129032258</v>
      </c>
      <c r="M22" s="68">
        <f t="shared" si="1"/>
        <v>0.045454545454545456</v>
      </c>
      <c r="N22" s="68">
        <f t="shared" si="2"/>
        <v>-0.27631578947368424</v>
      </c>
      <c r="O22" s="68">
        <f t="shared" si="3"/>
        <v>0.7857142857142857</v>
      </c>
      <c r="P22" s="68">
        <f t="shared" si="4"/>
        <v>0.25</v>
      </c>
    </row>
    <row r="23" spans="1:16" ht="12.75">
      <c r="A23" s="6" t="s">
        <v>13</v>
      </c>
      <c r="B23" s="25">
        <v>476</v>
      </c>
      <c r="C23" s="25">
        <v>261</v>
      </c>
      <c r="D23" s="25">
        <v>132</v>
      </c>
      <c r="E23" s="25">
        <v>72</v>
      </c>
      <c r="F23" s="25">
        <v>11</v>
      </c>
      <c r="G23" s="25">
        <v>407</v>
      </c>
      <c r="H23" s="25">
        <v>214</v>
      </c>
      <c r="I23" s="25">
        <v>114</v>
      </c>
      <c r="J23" s="25">
        <v>67</v>
      </c>
      <c r="K23" s="25">
        <v>12</v>
      </c>
      <c r="L23" s="68">
        <f t="shared" si="0"/>
        <v>-0.14495798319327732</v>
      </c>
      <c r="M23" s="68">
        <f t="shared" si="1"/>
        <v>-0.18007662835249041</v>
      </c>
      <c r="N23" s="68">
        <f t="shared" si="2"/>
        <v>-0.13636363636363635</v>
      </c>
      <c r="O23" s="68">
        <f t="shared" si="3"/>
        <v>-0.06944444444444445</v>
      </c>
      <c r="P23" s="68">
        <f t="shared" si="4"/>
        <v>0.09090909090909091</v>
      </c>
    </row>
    <row r="24" spans="1:16" ht="12.75">
      <c r="A24" s="6" t="s">
        <v>47</v>
      </c>
      <c r="B24" s="25">
        <v>772</v>
      </c>
      <c r="C24" s="25">
        <v>484</v>
      </c>
      <c r="D24" s="25">
        <v>196</v>
      </c>
      <c r="E24" s="25">
        <v>67</v>
      </c>
      <c r="F24" s="25">
        <v>25</v>
      </c>
      <c r="G24" s="25">
        <v>766</v>
      </c>
      <c r="H24" s="25">
        <v>441</v>
      </c>
      <c r="I24" s="25">
        <v>238</v>
      </c>
      <c r="J24" s="25">
        <v>70</v>
      </c>
      <c r="K24" s="25">
        <v>17</v>
      </c>
      <c r="L24" s="68">
        <f t="shared" si="0"/>
        <v>-0.007772020725388601</v>
      </c>
      <c r="M24" s="68">
        <f t="shared" si="1"/>
        <v>-0.08884297520661157</v>
      </c>
      <c r="N24" s="68">
        <f t="shared" si="2"/>
        <v>0.21428571428571427</v>
      </c>
      <c r="O24" s="68">
        <f t="shared" si="3"/>
        <v>0.04477611940298507</v>
      </c>
      <c r="P24" s="68">
        <f t="shared" si="4"/>
        <v>-0.32</v>
      </c>
    </row>
    <row r="25" spans="1:16" ht="12.75">
      <c r="A25" s="6" t="s">
        <v>12</v>
      </c>
      <c r="B25" s="25">
        <v>123</v>
      </c>
      <c r="C25" s="25">
        <v>108</v>
      </c>
      <c r="D25" s="25">
        <v>9</v>
      </c>
      <c r="E25" s="25">
        <v>5</v>
      </c>
      <c r="F25" s="25">
        <v>1</v>
      </c>
      <c r="G25" s="25">
        <v>109</v>
      </c>
      <c r="H25" s="25">
        <v>88</v>
      </c>
      <c r="I25" s="25">
        <v>9</v>
      </c>
      <c r="J25" s="25">
        <v>12</v>
      </c>
      <c r="K25" s="25">
        <v>0</v>
      </c>
      <c r="L25" s="68">
        <f t="shared" si="0"/>
        <v>-0.11382113821138211</v>
      </c>
      <c r="M25" s="68">
        <f t="shared" si="1"/>
        <v>-0.18518518518518517</v>
      </c>
      <c r="N25" s="68">
        <f t="shared" si="2"/>
        <v>0</v>
      </c>
      <c r="O25" s="68">
        <f t="shared" si="3"/>
        <v>1.4</v>
      </c>
      <c r="P25" s="68">
        <f t="shared" si="4"/>
        <v>-1</v>
      </c>
    </row>
    <row r="26" spans="1:16" ht="12.75">
      <c r="A26" s="6" t="s">
        <v>11</v>
      </c>
      <c r="B26" s="25">
        <v>150</v>
      </c>
      <c r="C26" s="25">
        <v>109</v>
      </c>
      <c r="D26" s="25">
        <v>13</v>
      </c>
      <c r="E26" s="25">
        <v>26</v>
      </c>
      <c r="F26" s="25">
        <v>2</v>
      </c>
      <c r="G26" s="25">
        <v>176</v>
      </c>
      <c r="H26" s="25">
        <v>101</v>
      </c>
      <c r="I26" s="25">
        <v>28</v>
      </c>
      <c r="J26" s="25">
        <v>39</v>
      </c>
      <c r="K26" s="25">
        <v>8</v>
      </c>
      <c r="L26" s="68">
        <f t="shared" si="0"/>
        <v>0.17333333333333334</v>
      </c>
      <c r="M26" s="68">
        <f t="shared" si="1"/>
        <v>-0.07339449541284404</v>
      </c>
      <c r="N26" s="68">
        <f t="shared" si="2"/>
        <v>1.1538461538461537</v>
      </c>
      <c r="O26" s="68">
        <f t="shared" si="3"/>
        <v>0.5</v>
      </c>
      <c r="P26" s="68">
        <f t="shared" si="4"/>
        <v>3</v>
      </c>
    </row>
    <row r="27" spans="1:16" ht="12.75">
      <c r="A27" s="6" t="s">
        <v>10</v>
      </c>
      <c r="B27" s="25">
        <v>276</v>
      </c>
      <c r="C27" s="25">
        <v>128</v>
      </c>
      <c r="D27" s="25">
        <v>67</v>
      </c>
      <c r="E27" s="25">
        <v>63</v>
      </c>
      <c r="F27" s="25">
        <v>18</v>
      </c>
      <c r="G27" s="25">
        <v>293</v>
      </c>
      <c r="H27" s="25">
        <v>149</v>
      </c>
      <c r="I27" s="25">
        <v>91</v>
      </c>
      <c r="J27" s="25">
        <v>39</v>
      </c>
      <c r="K27" s="25">
        <v>14</v>
      </c>
      <c r="L27" s="68">
        <f t="shared" si="0"/>
        <v>0.06159420289855073</v>
      </c>
      <c r="M27" s="68">
        <f t="shared" si="1"/>
        <v>0.1640625</v>
      </c>
      <c r="N27" s="68">
        <f t="shared" si="2"/>
        <v>0.3582089552238806</v>
      </c>
      <c r="O27" s="68">
        <f t="shared" si="3"/>
        <v>-0.38095238095238093</v>
      </c>
      <c r="P27" s="68">
        <f t="shared" si="4"/>
        <v>-0.2222222222222222</v>
      </c>
    </row>
    <row r="28" spans="1:16" ht="12.75">
      <c r="A28" s="6" t="s">
        <v>9</v>
      </c>
      <c r="B28" s="25">
        <v>268</v>
      </c>
      <c r="C28" s="25">
        <v>153</v>
      </c>
      <c r="D28" s="25">
        <v>102</v>
      </c>
      <c r="E28" s="25">
        <v>11</v>
      </c>
      <c r="F28" s="25">
        <v>2</v>
      </c>
      <c r="G28" s="25">
        <v>294</v>
      </c>
      <c r="H28" s="25">
        <v>185</v>
      </c>
      <c r="I28" s="25">
        <v>100</v>
      </c>
      <c r="J28" s="25">
        <v>9</v>
      </c>
      <c r="K28" s="25">
        <v>0</v>
      </c>
      <c r="L28" s="68">
        <f t="shared" si="0"/>
        <v>0.09701492537313433</v>
      </c>
      <c r="M28" s="68">
        <f t="shared" si="1"/>
        <v>0.20915032679738563</v>
      </c>
      <c r="N28" s="68">
        <f t="shared" si="2"/>
        <v>-0.0196078431372549</v>
      </c>
      <c r="O28" s="68">
        <f t="shared" si="3"/>
        <v>-0.18181818181818182</v>
      </c>
      <c r="P28" s="68">
        <f t="shared" si="4"/>
        <v>-1</v>
      </c>
    </row>
    <row r="29" spans="1:16" ht="12.75">
      <c r="A29" s="6" t="s">
        <v>8</v>
      </c>
      <c r="B29" s="25">
        <v>33</v>
      </c>
      <c r="C29" s="25">
        <v>23</v>
      </c>
      <c r="D29" s="25">
        <v>9</v>
      </c>
      <c r="E29" s="25">
        <v>0</v>
      </c>
      <c r="F29" s="25">
        <v>1</v>
      </c>
      <c r="G29" s="25">
        <v>43</v>
      </c>
      <c r="H29" s="25">
        <v>30</v>
      </c>
      <c r="I29" s="25">
        <v>12</v>
      </c>
      <c r="J29" s="25">
        <v>1</v>
      </c>
      <c r="K29" s="25">
        <v>0</v>
      </c>
      <c r="L29" s="68">
        <f t="shared" si="0"/>
        <v>0.30303030303030304</v>
      </c>
      <c r="M29" s="68">
        <f t="shared" si="1"/>
        <v>0.30434782608695654</v>
      </c>
      <c r="N29" s="68">
        <f t="shared" si="2"/>
        <v>0.3333333333333333</v>
      </c>
      <c r="O29" s="68" t="str">
        <f t="shared" si="3"/>
        <v>-</v>
      </c>
      <c r="P29" s="68">
        <f t="shared" si="4"/>
        <v>-1</v>
      </c>
    </row>
    <row r="30" spans="1:16" ht="12.75">
      <c r="A30" s="6" t="s">
        <v>7</v>
      </c>
      <c r="B30" s="25">
        <v>224</v>
      </c>
      <c r="C30" s="25">
        <v>131</v>
      </c>
      <c r="D30" s="25">
        <v>61</v>
      </c>
      <c r="E30" s="25">
        <v>28</v>
      </c>
      <c r="F30" s="25">
        <v>4</v>
      </c>
      <c r="G30" s="25">
        <v>238</v>
      </c>
      <c r="H30" s="25">
        <v>130</v>
      </c>
      <c r="I30" s="25">
        <v>81</v>
      </c>
      <c r="J30" s="25">
        <v>19</v>
      </c>
      <c r="K30" s="25">
        <v>8</v>
      </c>
      <c r="L30" s="68">
        <f t="shared" si="0"/>
        <v>0.0625</v>
      </c>
      <c r="M30" s="68">
        <f t="shared" si="1"/>
        <v>-0.007633587786259542</v>
      </c>
      <c r="N30" s="68">
        <f t="shared" si="2"/>
        <v>0.32786885245901637</v>
      </c>
      <c r="O30" s="68">
        <f t="shared" si="3"/>
        <v>-0.32142857142857145</v>
      </c>
      <c r="P30" s="68">
        <f t="shared" si="4"/>
        <v>1</v>
      </c>
    </row>
    <row r="31" spans="1:16" ht="12.75">
      <c r="A31" s="6" t="s">
        <v>6</v>
      </c>
      <c r="B31" s="25">
        <v>39</v>
      </c>
      <c r="C31" s="25">
        <v>25</v>
      </c>
      <c r="D31" s="25">
        <v>10</v>
      </c>
      <c r="E31" s="25">
        <v>3</v>
      </c>
      <c r="F31" s="25">
        <v>1</v>
      </c>
      <c r="G31" s="25">
        <v>37</v>
      </c>
      <c r="H31" s="25">
        <v>24</v>
      </c>
      <c r="I31" s="25">
        <v>11</v>
      </c>
      <c r="J31" s="25">
        <v>2</v>
      </c>
      <c r="K31" s="25">
        <v>0</v>
      </c>
      <c r="L31" s="68">
        <f t="shared" si="0"/>
        <v>-0.05128205128205128</v>
      </c>
      <c r="M31" s="68">
        <f t="shared" si="1"/>
        <v>-0.04</v>
      </c>
      <c r="N31" s="68">
        <f t="shared" si="2"/>
        <v>0.1</v>
      </c>
      <c r="O31" s="68">
        <f t="shared" si="3"/>
        <v>-0.3333333333333333</v>
      </c>
      <c r="P31" s="68">
        <f t="shared" si="4"/>
        <v>-1</v>
      </c>
    </row>
    <row r="32" spans="1:16" ht="12.75">
      <c r="A32" s="4" t="s">
        <v>5</v>
      </c>
      <c r="B32" s="26">
        <v>4989</v>
      </c>
      <c r="C32" s="26">
        <v>3169</v>
      </c>
      <c r="D32" s="26">
        <v>1113</v>
      </c>
      <c r="E32" s="26">
        <v>594</v>
      </c>
      <c r="F32" s="26">
        <v>113</v>
      </c>
      <c r="G32" s="26">
        <v>4943</v>
      </c>
      <c r="H32" s="26">
        <v>3102</v>
      </c>
      <c r="I32" s="26">
        <v>1166</v>
      </c>
      <c r="J32" s="26">
        <v>574</v>
      </c>
      <c r="K32" s="26">
        <v>101</v>
      </c>
      <c r="L32" s="69">
        <f t="shared" si="0"/>
        <v>-0.009220284626177591</v>
      </c>
      <c r="M32" s="69">
        <f t="shared" si="1"/>
        <v>-0.021142316188071948</v>
      </c>
      <c r="N32" s="69">
        <f t="shared" si="2"/>
        <v>0.047619047619047616</v>
      </c>
      <c r="O32" s="69">
        <f t="shared" si="3"/>
        <v>-0.03367003367003367</v>
      </c>
      <c r="P32" s="69">
        <f t="shared" si="4"/>
        <v>-0.10619469026548672</v>
      </c>
    </row>
  </sheetData>
  <sheetProtection/>
  <mergeCells count="8">
    <mergeCell ref="L12:P13"/>
    <mergeCell ref="A1:K1"/>
    <mergeCell ref="A2:A4"/>
    <mergeCell ref="A12:A14"/>
    <mergeCell ref="B12:F13"/>
    <mergeCell ref="G12:K13"/>
    <mergeCell ref="A10:C10"/>
    <mergeCell ref="G3:H3"/>
  </mergeCells>
  <hyperlinks>
    <hyperlink ref="G3:H3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P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140625" style="31" bestFit="1" customWidth="1"/>
    <col min="2" max="2" width="16.57421875" style="31" bestFit="1" customWidth="1"/>
    <col min="3" max="3" width="14.57421875" style="31" bestFit="1" customWidth="1"/>
    <col min="4" max="4" width="16.57421875" style="31" customWidth="1"/>
    <col min="5" max="5" width="14.28125" style="31" bestFit="1" customWidth="1"/>
    <col min="6" max="6" width="16.57421875" style="31" customWidth="1"/>
    <col min="7" max="7" width="14.57421875" style="31" bestFit="1" customWidth="1"/>
    <col min="8" max="8" width="16.57421875" style="31" customWidth="1"/>
    <col min="9" max="9" width="14.28125" style="31" bestFit="1" customWidth="1"/>
    <col min="10" max="10" width="16.57421875" style="31" customWidth="1"/>
    <col min="11" max="11" width="14.57421875" style="31" bestFit="1" customWidth="1"/>
    <col min="12" max="12" width="16.57421875" style="31" customWidth="1"/>
    <col min="13" max="13" width="14.28125" style="31" bestFit="1" customWidth="1"/>
    <col min="14" max="14" width="13.00390625" style="31" bestFit="1" customWidth="1"/>
    <col min="15" max="15" width="10.421875" style="31" bestFit="1" customWidth="1"/>
    <col min="16" max="16" width="12.28125" style="31" bestFit="1" customWidth="1"/>
    <col min="17" max="16384" width="11.421875" style="31" customWidth="1"/>
  </cols>
  <sheetData>
    <row r="2" spans="1:7" ht="27.75" customHeight="1">
      <c r="A2" s="103" t="s">
        <v>116</v>
      </c>
      <c r="F2" s="152" t="s">
        <v>124</v>
      </c>
      <c r="G2" s="153"/>
    </row>
    <row r="3" ht="12.75" customHeight="1">
      <c r="A3" s="103"/>
    </row>
    <row r="4" ht="12.75" customHeight="1">
      <c r="A4" s="103"/>
    </row>
    <row r="6" spans="1:3" ht="15">
      <c r="A6" s="90" t="s">
        <v>108</v>
      </c>
      <c r="B6" s="90"/>
      <c r="C6" s="90"/>
    </row>
    <row r="7" spans="2:16" ht="15">
      <c r="B7" s="90" t="s">
        <v>75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24" customHeight="1">
      <c r="A8" s="95"/>
      <c r="B8" s="129" t="s">
        <v>114</v>
      </c>
      <c r="C8" s="129"/>
      <c r="D8" s="129"/>
      <c r="E8" s="129"/>
      <c r="F8" s="129"/>
      <c r="G8" s="129" t="s">
        <v>113</v>
      </c>
      <c r="H8" s="129"/>
      <c r="I8" s="129"/>
      <c r="J8" s="129"/>
      <c r="K8" s="129"/>
      <c r="L8" s="130" t="s">
        <v>117</v>
      </c>
      <c r="M8" s="129"/>
      <c r="N8" s="129"/>
      <c r="O8" s="129"/>
      <c r="P8" s="129"/>
    </row>
    <row r="9" spans="1:16" ht="25.5">
      <c r="A9" s="97"/>
      <c r="B9" s="27" t="s">
        <v>32</v>
      </c>
      <c r="C9" s="28" t="s">
        <v>59</v>
      </c>
      <c r="D9" s="28" t="s">
        <v>60</v>
      </c>
      <c r="E9" s="28" t="s">
        <v>50</v>
      </c>
      <c r="F9" s="28" t="s">
        <v>61</v>
      </c>
      <c r="G9" s="27" t="s">
        <v>32</v>
      </c>
      <c r="H9" s="28" t="s">
        <v>59</v>
      </c>
      <c r="I9" s="28" t="s">
        <v>60</v>
      </c>
      <c r="J9" s="28" t="s">
        <v>50</v>
      </c>
      <c r="K9" s="28" t="s">
        <v>61</v>
      </c>
      <c r="L9" s="27" t="s">
        <v>32</v>
      </c>
      <c r="M9" s="28" t="s">
        <v>59</v>
      </c>
      <c r="N9" s="28" t="s">
        <v>60</v>
      </c>
      <c r="O9" s="28" t="s">
        <v>50</v>
      </c>
      <c r="P9" s="28" t="s">
        <v>61</v>
      </c>
    </row>
    <row r="10" spans="1:16" ht="12.75">
      <c r="A10" s="6" t="s">
        <v>20</v>
      </c>
      <c r="B10" s="47">
        <v>1168</v>
      </c>
      <c r="C10" s="47">
        <v>471</v>
      </c>
      <c r="D10" s="47">
        <v>101</v>
      </c>
      <c r="E10" s="47">
        <v>493</v>
      </c>
      <c r="F10" s="47">
        <v>103</v>
      </c>
      <c r="G10" s="47">
        <v>1212</v>
      </c>
      <c r="H10" s="47">
        <v>462</v>
      </c>
      <c r="I10" s="47">
        <v>107</v>
      </c>
      <c r="J10" s="47">
        <v>524</v>
      </c>
      <c r="K10" s="47">
        <v>119</v>
      </c>
      <c r="L10" s="68">
        <f>IF(B10=0,"-",(G10-B10)/B10)</f>
        <v>0.03767123287671233</v>
      </c>
      <c r="M10" s="68">
        <f>IF(C10=0,"-",(H10-C10)/C10)</f>
        <v>-0.01910828025477707</v>
      </c>
      <c r="N10" s="68">
        <f>IF(D10=0,"-",(I10-D10)/D10)</f>
        <v>0.0594059405940594</v>
      </c>
      <c r="O10" s="68">
        <f>IF(E10=0,"-",(J10-E10)/E10)</f>
        <v>0.06288032454361055</v>
      </c>
      <c r="P10" s="68">
        <f>IF(F10=0,"-",(K10-F10)/F10)</f>
        <v>0.1553398058252427</v>
      </c>
    </row>
    <row r="11" spans="1:16" ht="12.75">
      <c r="A11" s="6" t="s">
        <v>19</v>
      </c>
      <c r="B11" s="47">
        <v>172</v>
      </c>
      <c r="C11" s="47">
        <v>64</v>
      </c>
      <c r="D11" s="47">
        <v>42</v>
      </c>
      <c r="E11" s="47">
        <v>48</v>
      </c>
      <c r="F11" s="47">
        <v>18</v>
      </c>
      <c r="G11" s="47">
        <v>161</v>
      </c>
      <c r="H11" s="47">
        <v>59</v>
      </c>
      <c r="I11" s="47">
        <v>36</v>
      </c>
      <c r="J11" s="47">
        <v>48</v>
      </c>
      <c r="K11" s="47">
        <v>18</v>
      </c>
      <c r="L11" s="68">
        <f aca="true" t="shared" si="0" ref="L11:L27">IF(B11=0,"-",(G11-B11)/B11)</f>
        <v>-0.06395348837209303</v>
      </c>
      <c r="M11" s="68">
        <f aca="true" t="shared" si="1" ref="M11:M27">IF(C11=0,"-",(H11-C11)/C11)</f>
        <v>-0.078125</v>
      </c>
      <c r="N11" s="68">
        <f aca="true" t="shared" si="2" ref="N11:N27">IF(D11=0,"-",(I11-D11)/D11)</f>
        <v>-0.14285714285714285</v>
      </c>
      <c r="O11" s="68">
        <f aca="true" t="shared" si="3" ref="O11:O27">IF(E11=0,"-",(J11-E11)/E11)</f>
        <v>0</v>
      </c>
      <c r="P11" s="68">
        <f aca="true" t="shared" si="4" ref="P11:P27">IF(F11=0,"-",(K11-F11)/F11)</f>
        <v>0</v>
      </c>
    </row>
    <row r="12" spans="1:16" ht="12.75">
      <c r="A12" s="6" t="s">
        <v>18</v>
      </c>
      <c r="B12" s="47">
        <v>103</v>
      </c>
      <c r="C12" s="47">
        <v>48</v>
      </c>
      <c r="D12" s="47">
        <v>4</v>
      </c>
      <c r="E12" s="47">
        <v>51</v>
      </c>
      <c r="F12" s="47">
        <v>0</v>
      </c>
      <c r="G12" s="47">
        <v>104</v>
      </c>
      <c r="H12" s="47">
        <v>54</v>
      </c>
      <c r="I12" s="47">
        <v>7</v>
      </c>
      <c r="J12" s="47">
        <v>40</v>
      </c>
      <c r="K12" s="47">
        <v>3</v>
      </c>
      <c r="L12" s="68">
        <f t="shared" si="0"/>
        <v>0.009708737864077669</v>
      </c>
      <c r="M12" s="68">
        <f t="shared" si="1"/>
        <v>0.125</v>
      </c>
      <c r="N12" s="68">
        <f t="shared" si="2"/>
        <v>0.75</v>
      </c>
      <c r="O12" s="68">
        <f t="shared" si="3"/>
        <v>-0.21568627450980393</v>
      </c>
      <c r="P12" s="68" t="str">
        <f t="shared" si="4"/>
        <v>-</v>
      </c>
    </row>
    <row r="13" spans="1:16" ht="12.75">
      <c r="A13" s="6" t="s">
        <v>46</v>
      </c>
      <c r="B13" s="47">
        <v>198</v>
      </c>
      <c r="C13" s="47">
        <v>93</v>
      </c>
      <c r="D13" s="47">
        <v>49</v>
      </c>
      <c r="E13" s="47">
        <v>31</v>
      </c>
      <c r="F13" s="47">
        <v>25</v>
      </c>
      <c r="G13" s="47">
        <v>170</v>
      </c>
      <c r="H13" s="47">
        <v>80</v>
      </c>
      <c r="I13" s="47">
        <v>37</v>
      </c>
      <c r="J13" s="47">
        <v>30</v>
      </c>
      <c r="K13" s="47">
        <v>23</v>
      </c>
      <c r="L13" s="68">
        <f t="shared" si="0"/>
        <v>-0.1414141414141414</v>
      </c>
      <c r="M13" s="68">
        <f t="shared" si="1"/>
        <v>-0.13978494623655913</v>
      </c>
      <c r="N13" s="68">
        <f t="shared" si="2"/>
        <v>-0.24489795918367346</v>
      </c>
      <c r="O13" s="68">
        <f t="shared" si="3"/>
        <v>-0.03225806451612903</v>
      </c>
      <c r="P13" s="68">
        <f t="shared" si="4"/>
        <v>-0.08</v>
      </c>
    </row>
    <row r="14" spans="1:16" ht="12.75">
      <c r="A14" s="6" t="s">
        <v>17</v>
      </c>
      <c r="B14" s="47">
        <v>202</v>
      </c>
      <c r="C14" s="47">
        <v>85</v>
      </c>
      <c r="D14" s="47">
        <v>28</v>
      </c>
      <c r="E14" s="47">
        <v>66</v>
      </c>
      <c r="F14" s="47">
        <v>23</v>
      </c>
      <c r="G14" s="47">
        <v>196</v>
      </c>
      <c r="H14" s="47">
        <v>86</v>
      </c>
      <c r="I14" s="47">
        <v>23</v>
      </c>
      <c r="J14" s="47">
        <v>71</v>
      </c>
      <c r="K14" s="47">
        <v>16</v>
      </c>
      <c r="L14" s="68">
        <f t="shared" si="0"/>
        <v>-0.0297029702970297</v>
      </c>
      <c r="M14" s="68">
        <f t="shared" si="1"/>
        <v>0.011764705882352941</v>
      </c>
      <c r="N14" s="68">
        <f t="shared" si="2"/>
        <v>-0.17857142857142858</v>
      </c>
      <c r="O14" s="68">
        <f t="shared" si="3"/>
        <v>0.07575757575757576</v>
      </c>
      <c r="P14" s="68">
        <f t="shared" si="4"/>
        <v>-0.30434782608695654</v>
      </c>
    </row>
    <row r="15" spans="1:16" ht="12.75">
      <c r="A15" s="6" t="s">
        <v>16</v>
      </c>
      <c r="B15" s="47">
        <v>102</v>
      </c>
      <c r="C15" s="47">
        <v>38</v>
      </c>
      <c r="D15" s="47">
        <v>13</v>
      </c>
      <c r="E15" s="47">
        <v>43</v>
      </c>
      <c r="F15" s="47">
        <v>8</v>
      </c>
      <c r="G15" s="47">
        <v>77</v>
      </c>
      <c r="H15" s="47">
        <v>32</v>
      </c>
      <c r="I15" s="47">
        <v>16</v>
      </c>
      <c r="J15" s="47">
        <v>17</v>
      </c>
      <c r="K15" s="47">
        <v>12</v>
      </c>
      <c r="L15" s="68">
        <f t="shared" si="0"/>
        <v>-0.24509803921568626</v>
      </c>
      <c r="M15" s="68">
        <f t="shared" si="1"/>
        <v>-0.15789473684210525</v>
      </c>
      <c r="N15" s="68">
        <f t="shared" si="2"/>
        <v>0.23076923076923078</v>
      </c>
      <c r="O15" s="68">
        <f t="shared" si="3"/>
        <v>-0.6046511627906976</v>
      </c>
      <c r="P15" s="68">
        <f t="shared" si="4"/>
        <v>0.5</v>
      </c>
    </row>
    <row r="16" spans="1:16" ht="12.75">
      <c r="A16" s="6" t="s">
        <v>15</v>
      </c>
      <c r="B16" s="47">
        <v>194</v>
      </c>
      <c r="C16" s="47">
        <v>90</v>
      </c>
      <c r="D16" s="47">
        <v>32</v>
      </c>
      <c r="E16" s="47">
        <v>53</v>
      </c>
      <c r="F16" s="47">
        <v>19</v>
      </c>
      <c r="G16" s="47">
        <v>221</v>
      </c>
      <c r="H16" s="47">
        <v>97</v>
      </c>
      <c r="I16" s="47">
        <v>35</v>
      </c>
      <c r="J16" s="47">
        <v>71</v>
      </c>
      <c r="K16" s="47">
        <v>18</v>
      </c>
      <c r="L16" s="68">
        <f t="shared" si="0"/>
        <v>0.13917525773195877</v>
      </c>
      <c r="M16" s="68">
        <f t="shared" si="1"/>
        <v>0.07777777777777778</v>
      </c>
      <c r="N16" s="68">
        <f t="shared" si="2"/>
        <v>0.09375</v>
      </c>
      <c r="O16" s="68">
        <f t="shared" si="3"/>
        <v>0.33962264150943394</v>
      </c>
      <c r="P16" s="68">
        <f t="shared" si="4"/>
        <v>-0.05263157894736842</v>
      </c>
    </row>
    <row r="17" spans="1:16" ht="12.75">
      <c r="A17" s="6" t="s">
        <v>14</v>
      </c>
      <c r="B17" s="47">
        <v>234</v>
      </c>
      <c r="C17" s="47">
        <v>82</v>
      </c>
      <c r="D17" s="47">
        <v>39</v>
      </c>
      <c r="E17" s="47">
        <v>78</v>
      </c>
      <c r="F17" s="47">
        <v>35</v>
      </c>
      <c r="G17" s="47">
        <v>274</v>
      </c>
      <c r="H17" s="47">
        <v>100</v>
      </c>
      <c r="I17" s="47">
        <v>38</v>
      </c>
      <c r="J17" s="47">
        <v>88</v>
      </c>
      <c r="K17" s="47">
        <v>48</v>
      </c>
      <c r="L17" s="68">
        <f t="shared" si="0"/>
        <v>0.17094017094017094</v>
      </c>
      <c r="M17" s="68">
        <f t="shared" si="1"/>
        <v>0.21951219512195122</v>
      </c>
      <c r="N17" s="68">
        <f t="shared" si="2"/>
        <v>-0.02564102564102564</v>
      </c>
      <c r="O17" s="68">
        <f t="shared" si="3"/>
        <v>0.1282051282051282</v>
      </c>
      <c r="P17" s="68">
        <f t="shared" si="4"/>
        <v>0.37142857142857144</v>
      </c>
    </row>
    <row r="18" spans="1:16" ht="12.75">
      <c r="A18" s="6" t="s">
        <v>13</v>
      </c>
      <c r="B18" s="47">
        <v>917</v>
      </c>
      <c r="C18" s="47">
        <v>243</v>
      </c>
      <c r="D18" s="47">
        <v>137</v>
      </c>
      <c r="E18" s="47">
        <v>356</v>
      </c>
      <c r="F18" s="47">
        <v>181</v>
      </c>
      <c r="G18" s="47">
        <v>868</v>
      </c>
      <c r="H18" s="47">
        <v>249</v>
      </c>
      <c r="I18" s="47">
        <v>158</v>
      </c>
      <c r="J18" s="47">
        <v>296</v>
      </c>
      <c r="K18" s="47">
        <v>165</v>
      </c>
      <c r="L18" s="68">
        <f t="shared" si="0"/>
        <v>-0.05343511450381679</v>
      </c>
      <c r="M18" s="68">
        <f t="shared" si="1"/>
        <v>0.024691358024691357</v>
      </c>
      <c r="N18" s="68">
        <f t="shared" si="2"/>
        <v>0.15328467153284672</v>
      </c>
      <c r="O18" s="68">
        <f t="shared" si="3"/>
        <v>-0.16853932584269662</v>
      </c>
      <c r="P18" s="68">
        <f t="shared" si="4"/>
        <v>-0.08839779005524862</v>
      </c>
    </row>
    <row r="19" spans="1:16" ht="12.75">
      <c r="A19" s="6" t="s">
        <v>47</v>
      </c>
      <c r="B19" s="47">
        <v>748</v>
      </c>
      <c r="C19" s="47">
        <v>325</v>
      </c>
      <c r="D19" s="47">
        <v>132</v>
      </c>
      <c r="E19" s="47">
        <v>196</v>
      </c>
      <c r="F19" s="47">
        <v>95</v>
      </c>
      <c r="G19" s="47">
        <v>569</v>
      </c>
      <c r="H19" s="47">
        <v>243</v>
      </c>
      <c r="I19" s="47">
        <v>90</v>
      </c>
      <c r="J19" s="47">
        <v>165</v>
      </c>
      <c r="K19" s="47">
        <v>71</v>
      </c>
      <c r="L19" s="68">
        <f t="shared" si="0"/>
        <v>-0.2393048128342246</v>
      </c>
      <c r="M19" s="68">
        <f t="shared" si="1"/>
        <v>-0.2523076923076923</v>
      </c>
      <c r="N19" s="68">
        <f t="shared" si="2"/>
        <v>-0.3181818181818182</v>
      </c>
      <c r="O19" s="68">
        <f t="shared" si="3"/>
        <v>-0.15816326530612246</v>
      </c>
      <c r="P19" s="68">
        <f t="shared" si="4"/>
        <v>-0.25263157894736843</v>
      </c>
    </row>
    <row r="20" spans="1:16" ht="12.75">
      <c r="A20" s="6" t="s">
        <v>12</v>
      </c>
      <c r="B20" s="47">
        <v>87</v>
      </c>
      <c r="C20" s="47">
        <v>55</v>
      </c>
      <c r="D20" s="47">
        <v>13</v>
      </c>
      <c r="E20" s="47">
        <v>15</v>
      </c>
      <c r="F20" s="47">
        <v>4</v>
      </c>
      <c r="G20" s="47">
        <v>78</v>
      </c>
      <c r="H20" s="47">
        <v>53</v>
      </c>
      <c r="I20" s="47">
        <v>5</v>
      </c>
      <c r="J20" s="47">
        <v>18</v>
      </c>
      <c r="K20" s="47">
        <v>2</v>
      </c>
      <c r="L20" s="68">
        <f t="shared" si="0"/>
        <v>-0.10344827586206896</v>
      </c>
      <c r="M20" s="68">
        <f t="shared" si="1"/>
        <v>-0.03636363636363636</v>
      </c>
      <c r="N20" s="68">
        <f t="shared" si="2"/>
        <v>-0.6153846153846154</v>
      </c>
      <c r="O20" s="68">
        <f t="shared" si="3"/>
        <v>0.2</v>
      </c>
      <c r="P20" s="68">
        <f t="shared" si="4"/>
        <v>-0.5</v>
      </c>
    </row>
    <row r="21" spans="1:16" ht="12.75">
      <c r="A21" s="6" t="s">
        <v>11</v>
      </c>
      <c r="B21" s="47">
        <v>222</v>
      </c>
      <c r="C21" s="47">
        <v>128</v>
      </c>
      <c r="D21" s="47">
        <v>12</v>
      </c>
      <c r="E21" s="47">
        <v>75</v>
      </c>
      <c r="F21" s="47">
        <v>7</v>
      </c>
      <c r="G21" s="47">
        <v>195</v>
      </c>
      <c r="H21" s="47">
        <v>117</v>
      </c>
      <c r="I21" s="47">
        <v>15</v>
      </c>
      <c r="J21" s="47">
        <v>53</v>
      </c>
      <c r="K21" s="47">
        <v>10</v>
      </c>
      <c r="L21" s="68">
        <f t="shared" si="0"/>
        <v>-0.12162162162162163</v>
      </c>
      <c r="M21" s="68">
        <f t="shared" si="1"/>
        <v>-0.0859375</v>
      </c>
      <c r="N21" s="68">
        <f t="shared" si="2"/>
        <v>0.25</v>
      </c>
      <c r="O21" s="68">
        <f t="shared" si="3"/>
        <v>-0.29333333333333333</v>
      </c>
      <c r="P21" s="68">
        <f t="shared" si="4"/>
        <v>0.42857142857142855</v>
      </c>
    </row>
    <row r="22" spans="1:16" ht="12.75">
      <c r="A22" s="6" t="s">
        <v>10</v>
      </c>
      <c r="B22" s="47">
        <v>965</v>
      </c>
      <c r="C22" s="47">
        <v>293</v>
      </c>
      <c r="D22" s="47">
        <v>183</v>
      </c>
      <c r="E22" s="47">
        <v>278</v>
      </c>
      <c r="F22" s="47">
        <v>211</v>
      </c>
      <c r="G22" s="47">
        <v>976</v>
      </c>
      <c r="H22" s="47">
        <v>309</v>
      </c>
      <c r="I22" s="47">
        <v>192</v>
      </c>
      <c r="J22" s="47">
        <v>263</v>
      </c>
      <c r="K22" s="47">
        <v>212</v>
      </c>
      <c r="L22" s="68">
        <f t="shared" si="0"/>
        <v>0.011398963730569948</v>
      </c>
      <c r="M22" s="68">
        <f t="shared" si="1"/>
        <v>0.05460750853242321</v>
      </c>
      <c r="N22" s="68">
        <f t="shared" si="2"/>
        <v>0.04918032786885246</v>
      </c>
      <c r="O22" s="68">
        <f t="shared" si="3"/>
        <v>-0.0539568345323741</v>
      </c>
      <c r="P22" s="68">
        <f t="shared" si="4"/>
        <v>0.004739336492890996</v>
      </c>
    </row>
    <row r="23" spans="1:16" ht="12.75">
      <c r="A23" s="6" t="s">
        <v>9</v>
      </c>
      <c r="B23" s="47">
        <v>187</v>
      </c>
      <c r="C23" s="47">
        <v>72</v>
      </c>
      <c r="D23" s="47">
        <v>46</v>
      </c>
      <c r="E23" s="47">
        <v>44</v>
      </c>
      <c r="F23" s="47">
        <v>25</v>
      </c>
      <c r="G23" s="47">
        <v>174</v>
      </c>
      <c r="H23" s="47">
        <v>70</v>
      </c>
      <c r="I23" s="47">
        <v>37</v>
      </c>
      <c r="J23" s="47">
        <v>40</v>
      </c>
      <c r="K23" s="47">
        <v>27</v>
      </c>
      <c r="L23" s="68">
        <f t="shared" si="0"/>
        <v>-0.06951871657754011</v>
      </c>
      <c r="M23" s="68">
        <f t="shared" si="1"/>
        <v>-0.027777777777777776</v>
      </c>
      <c r="N23" s="68">
        <f t="shared" si="2"/>
        <v>-0.1956521739130435</v>
      </c>
      <c r="O23" s="68">
        <f t="shared" si="3"/>
        <v>-0.09090909090909091</v>
      </c>
      <c r="P23" s="68">
        <f t="shared" si="4"/>
        <v>0.08</v>
      </c>
    </row>
    <row r="24" spans="1:16" ht="12.75">
      <c r="A24" s="6" t="s">
        <v>8</v>
      </c>
      <c r="B24" s="47">
        <v>53</v>
      </c>
      <c r="C24" s="47">
        <v>18</v>
      </c>
      <c r="D24" s="47">
        <v>13</v>
      </c>
      <c r="E24" s="47">
        <v>15</v>
      </c>
      <c r="F24" s="47">
        <v>7</v>
      </c>
      <c r="G24" s="47">
        <v>59</v>
      </c>
      <c r="H24" s="47">
        <v>24</v>
      </c>
      <c r="I24" s="47">
        <v>15</v>
      </c>
      <c r="J24" s="47">
        <v>12</v>
      </c>
      <c r="K24" s="47">
        <v>8</v>
      </c>
      <c r="L24" s="68">
        <f t="shared" si="0"/>
        <v>0.11320754716981132</v>
      </c>
      <c r="M24" s="68">
        <f t="shared" si="1"/>
        <v>0.3333333333333333</v>
      </c>
      <c r="N24" s="68">
        <f t="shared" si="2"/>
        <v>0.15384615384615385</v>
      </c>
      <c r="O24" s="68">
        <f t="shared" si="3"/>
        <v>-0.2</v>
      </c>
      <c r="P24" s="68">
        <f t="shared" si="4"/>
        <v>0.14285714285714285</v>
      </c>
    </row>
    <row r="25" spans="1:16" ht="12.75">
      <c r="A25" s="6" t="s">
        <v>7</v>
      </c>
      <c r="B25" s="47">
        <v>216</v>
      </c>
      <c r="C25" s="47">
        <v>80</v>
      </c>
      <c r="D25" s="47">
        <v>49</v>
      </c>
      <c r="E25" s="47">
        <v>55</v>
      </c>
      <c r="F25" s="47">
        <v>32</v>
      </c>
      <c r="G25" s="47">
        <v>230</v>
      </c>
      <c r="H25" s="47">
        <v>95</v>
      </c>
      <c r="I25" s="47">
        <v>62</v>
      </c>
      <c r="J25" s="47">
        <v>46</v>
      </c>
      <c r="K25" s="47">
        <v>27</v>
      </c>
      <c r="L25" s="68">
        <f t="shared" si="0"/>
        <v>0.06481481481481481</v>
      </c>
      <c r="M25" s="68">
        <f t="shared" si="1"/>
        <v>0.1875</v>
      </c>
      <c r="N25" s="68">
        <f t="shared" si="2"/>
        <v>0.2653061224489796</v>
      </c>
      <c r="O25" s="68">
        <f t="shared" si="3"/>
        <v>-0.16363636363636364</v>
      </c>
      <c r="P25" s="68">
        <f t="shared" si="4"/>
        <v>-0.15625</v>
      </c>
    </row>
    <row r="26" spans="1:16" ht="12.75">
      <c r="A26" s="6" t="s">
        <v>6</v>
      </c>
      <c r="B26" s="47">
        <v>22</v>
      </c>
      <c r="C26" s="47">
        <v>8</v>
      </c>
      <c r="D26" s="47">
        <v>3</v>
      </c>
      <c r="E26" s="47">
        <v>10</v>
      </c>
      <c r="F26" s="47">
        <v>1</v>
      </c>
      <c r="G26" s="47">
        <v>25</v>
      </c>
      <c r="H26" s="47">
        <v>13</v>
      </c>
      <c r="I26" s="47">
        <v>3</v>
      </c>
      <c r="J26" s="47">
        <v>5</v>
      </c>
      <c r="K26" s="47">
        <v>4</v>
      </c>
      <c r="L26" s="68">
        <f t="shared" si="0"/>
        <v>0.13636363636363635</v>
      </c>
      <c r="M26" s="68">
        <f t="shared" si="1"/>
        <v>0.625</v>
      </c>
      <c r="N26" s="68">
        <f t="shared" si="2"/>
        <v>0</v>
      </c>
      <c r="O26" s="68">
        <f t="shared" si="3"/>
        <v>-0.5</v>
      </c>
      <c r="P26" s="68">
        <f t="shared" si="4"/>
        <v>3</v>
      </c>
    </row>
    <row r="27" spans="1:16" ht="12.75">
      <c r="A27" s="4" t="s">
        <v>5</v>
      </c>
      <c r="B27" s="48">
        <v>5790</v>
      </c>
      <c r="C27" s="48">
        <v>2193</v>
      </c>
      <c r="D27" s="48">
        <v>896</v>
      </c>
      <c r="E27" s="48">
        <v>1907</v>
      </c>
      <c r="F27" s="48">
        <v>794</v>
      </c>
      <c r="G27" s="48">
        <v>5589</v>
      </c>
      <c r="H27" s="48">
        <v>2143</v>
      </c>
      <c r="I27" s="48">
        <v>876</v>
      </c>
      <c r="J27" s="48">
        <v>1787</v>
      </c>
      <c r="K27" s="48">
        <v>783</v>
      </c>
      <c r="L27" s="69">
        <f t="shared" si="0"/>
        <v>-0.03471502590673575</v>
      </c>
      <c r="M27" s="69">
        <f t="shared" si="1"/>
        <v>-0.022799817601459188</v>
      </c>
      <c r="N27" s="69">
        <f t="shared" si="2"/>
        <v>-0.022321428571428572</v>
      </c>
      <c r="O27" s="69">
        <f t="shared" si="3"/>
        <v>-0.06292606187729417</v>
      </c>
      <c r="P27" s="69">
        <f t="shared" si="4"/>
        <v>-0.013853904282115869</v>
      </c>
    </row>
    <row r="30" spans="2:13" ht="15">
      <c r="B30" s="131" t="s">
        <v>74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41.25" customHeight="1">
      <c r="A31" s="95"/>
      <c r="B31" s="129" t="s">
        <v>114</v>
      </c>
      <c r="C31" s="129"/>
      <c r="D31" s="129"/>
      <c r="E31" s="129"/>
      <c r="F31" s="129" t="s">
        <v>113</v>
      </c>
      <c r="G31" s="129"/>
      <c r="H31" s="129"/>
      <c r="I31" s="129"/>
      <c r="J31" s="130" t="s">
        <v>117</v>
      </c>
      <c r="K31" s="129"/>
      <c r="L31" s="129"/>
      <c r="M31" s="129"/>
    </row>
    <row r="32" spans="1:13" ht="25.5">
      <c r="A32" s="97"/>
      <c r="B32" s="39" t="s">
        <v>73</v>
      </c>
      <c r="C32" s="39" t="s">
        <v>70</v>
      </c>
      <c r="D32" s="39" t="s">
        <v>71</v>
      </c>
      <c r="E32" s="39" t="s">
        <v>72</v>
      </c>
      <c r="F32" s="39" t="s">
        <v>73</v>
      </c>
      <c r="G32" s="39" t="s">
        <v>70</v>
      </c>
      <c r="H32" s="39" t="s">
        <v>71</v>
      </c>
      <c r="I32" s="39" t="s">
        <v>72</v>
      </c>
      <c r="J32" s="39" t="s">
        <v>73</v>
      </c>
      <c r="K32" s="39" t="s">
        <v>70</v>
      </c>
      <c r="L32" s="39" t="s">
        <v>71</v>
      </c>
      <c r="M32" s="39" t="s">
        <v>72</v>
      </c>
    </row>
    <row r="33" spans="1:13" ht="12.75">
      <c r="A33" s="6" t="s">
        <v>20</v>
      </c>
      <c r="B33" s="47">
        <v>566</v>
      </c>
      <c r="C33" s="47">
        <v>257</v>
      </c>
      <c r="D33" s="47">
        <v>309</v>
      </c>
      <c r="E33" s="47">
        <v>574</v>
      </c>
      <c r="F33" s="47">
        <v>564</v>
      </c>
      <c r="G33" s="47">
        <v>306</v>
      </c>
      <c r="H33" s="47">
        <v>258</v>
      </c>
      <c r="I33" s="47">
        <v>617</v>
      </c>
      <c r="J33" s="71">
        <f>IF(B33=0,"-",(F33-B33)/B33)</f>
        <v>-0.0035335689045936395</v>
      </c>
      <c r="K33" s="71">
        <f>IF(C33=0,"-",(G33-C33)/C33)</f>
        <v>0.19066147859922178</v>
      </c>
      <c r="L33" s="71">
        <f>IF(D33=0,"-",(H33-D33)/D33)</f>
        <v>-0.1650485436893204</v>
      </c>
      <c r="M33" s="71">
        <f>IF(E33=0,"-",(I33-E33)/E33)</f>
        <v>0.07491289198606271</v>
      </c>
    </row>
    <row r="34" spans="1:13" ht="12.75">
      <c r="A34" s="6" t="s">
        <v>19</v>
      </c>
      <c r="B34" s="47">
        <v>106</v>
      </c>
      <c r="C34" s="47">
        <v>61</v>
      </c>
      <c r="D34" s="47">
        <v>45</v>
      </c>
      <c r="E34" s="47">
        <v>66</v>
      </c>
      <c r="F34" s="47">
        <v>95</v>
      </c>
      <c r="G34" s="47">
        <v>52</v>
      </c>
      <c r="H34" s="47">
        <v>43</v>
      </c>
      <c r="I34" s="47">
        <v>66</v>
      </c>
      <c r="J34" s="71">
        <f aca="true" t="shared" si="5" ref="J34:J50">IF(B34=0,"-",(F34-B34)/B34)</f>
        <v>-0.10377358490566038</v>
      </c>
      <c r="K34" s="71">
        <f aca="true" t="shared" si="6" ref="K34:K50">IF(C34=0,"-",(G34-C34)/C34)</f>
        <v>-0.14754098360655737</v>
      </c>
      <c r="L34" s="71">
        <f aca="true" t="shared" si="7" ref="L34:L50">IF(D34=0,"-",(H34-D34)/D34)</f>
        <v>-0.044444444444444446</v>
      </c>
      <c r="M34" s="71">
        <f aca="true" t="shared" si="8" ref="M34:M50">IF(E34=0,"-",(I34-E34)/E34)</f>
        <v>0</v>
      </c>
    </row>
    <row r="35" spans="1:13" ht="12.75">
      <c r="A35" s="6" t="s">
        <v>18</v>
      </c>
      <c r="B35" s="47">
        <v>52</v>
      </c>
      <c r="C35" s="47">
        <v>25</v>
      </c>
      <c r="D35" s="47">
        <v>27</v>
      </c>
      <c r="E35" s="47">
        <v>51</v>
      </c>
      <c r="F35" s="47">
        <v>61</v>
      </c>
      <c r="G35" s="47">
        <v>26</v>
      </c>
      <c r="H35" s="47">
        <v>35</v>
      </c>
      <c r="I35" s="47">
        <v>43</v>
      </c>
      <c r="J35" s="71">
        <f t="shared" si="5"/>
        <v>0.17307692307692307</v>
      </c>
      <c r="K35" s="71">
        <f t="shared" si="6"/>
        <v>0.04</v>
      </c>
      <c r="L35" s="71">
        <f t="shared" si="7"/>
        <v>0.2962962962962963</v>
      </c>
      <c r="M35" s="71">
        <f t="shared" si="8"/>
        <v>-0.1568627450980392</v>
      </c>
    </row>
    <row r="36" spans="1:13" ht="12.75">
      <c r="A36" s="6" t="s">
        <v>46</v>
      </c>
      <c r="B36" s="47">
        <v>142</v>
      </c>
      <c r="C36" s="47">
        <v>104</v>
      </c>
      <c r="D36" s="47">
        <v>38</v>
      </c>
      <c r="E36" s="47">
        <v>56</v>
      </c>
      <c r="F36" s="47">
        <v>116</v>
      </c>
      <c r="G36" s="47">
        <v>78</v>
      </c>
      <c r="H36" s="47">
        <v>38</v>
      </c>
      <c r="I36" s="47">
        <v>53</v>
      </c>
      <c r="J36" s="71">
        <f t="shared" si="5"/>
        <v>-0.18309859154929578</v>
      </c>
      <c r="K36" s="71">
        <f t="shared" si="6"/>
        <v>-0.25</v>
      </c>
      <c r="L36" s="71">
        <f t="shared" si="7"/>
        <v>0</v>
      </c>
      <c r="M36" s="71">
        <f t="shared" si="8"/>
        <v>-0.05357142857142857</v>
      </c>
    </row>
    <row r="37" spans="1:13" ht="12.75">
      <c r="A37" s="6" t="s">
        <v>17</v>
      </c>
      <c r="B37" s="47">
        <v>113</v>
      </c>
      <c r="C37" s="47">
        <v>68</v>
      </c>
      <c r="D37" s="47">
        <v>45</v>
      </c>
      <c r="E37" s="47">
        <v>89</v>
      </c>
      <c r="F37" s="47">
        <v>103</v>
      </c>
      <c r="G37" s="47">
        <v>57</v>
      </c>
      <c r="H37" s="47">
        <v>46</v>
      </c>
      <c r="I37" s="47">
        <v>86</v>
      </c>
      <c r="J37" s="71">
        <f t="shared" si="5"/>
        <v>-0.08849557522123894</v>
      </c>
      <c r="K37" s="71">
        <f t="shared" si="6"/>
        <v>-0.16176470588235295</v>
      </c>
      <c r="L37" s="71">
        <f t="shared" si="7"/>
        <v>0.022222222222222223</v>
      </c>
      <c r="M37" s="71">
        <f t="shared" si="8"/>
        <v>-0.033707865168539325</v>
      </c>
    </row>
    <row r="38" spans="1:13" ht="12.75">
      <c r="A38" s="6" t="s">
        <v>16</v>
      </c>
      <c r="B38" s="47">
        <v>51</v>
      </c>
      <c r="C38" s="47">
        <v>16</v>
      </c>
      <c r="D38" s="47">
        <v>35</v>
      </c>
      <c r="E38" s="47">
        <v>46</v>
      </c>
      <c r="F38" s="47">
        <v>48</v>
      </c>
      <c r="G38" s="47">
        <v>33</v>
      </c>
      <c r="H38" s="47">
        <v>15</v>
      </c>
      <c r="I38" s="47">
        <v>28</v>
      </c>
      <c r="J38" s="71">
        <f t="shared" si="5"/>
        <v>-0.058823529411764705</v>
      </c>
      <c r="K38" s="71">
        <f t="shared" si="6"/>
        <v>1.0625</v>
      </c>
      <c r="L38" s="71">
        <f t="shared" si="7"/>
        <v>-0.5714285714285714</v>
      </c>
      <c r="M38" s="71">
        <f t="shared" si="8"/>
        <v>-0.391304347826087</v>
      </c>
    </row>
    <row r="39" spans="1:13" ht="12.75">
      <c r="A39" s="6" t="s">
        <v>15</v>
      </c>
      <c r="B39" s="47">
        <v>122</v>
      </c>
      <c r="C39" s="47">
        <v>73</v>
      </c>
      <c r="D39" s="47">
        <v>49</v>
      </c>
      <c r="E39" s="47">
        <v>71</v>
      </c>
      <c r="F39" s="47">
        <v>130</v>
      </c>
      <c r="G39" s="47">
        <v>77</v>
      </c>
      <c r="H39" s="47">
        <v>53</v>
      </c>
      <c r="I39" s="47">
        <v>86</v>
      </c>
      <c r="J39" s="71">
        <f t="shared" si="5"/>
        <v>0.06557377049180328</v>
      </c>
      <c r="K39" s="71">
        <f t="shared" si="6"/>
        <v>0.0547945205479452</v>
      </c>
      <c r="L39" s="71">
        <f t="shared" si="7"/>
        <v>0.08163265306122448</v>
      </c>
      <c r="M39" s="71">
        <f t="shared" si="8"/>
        <v>0.2112676056338028</v>
      </c>
    </row>
    <row r="40" spans="1:13" ht="12.75">
      <c r="A40" s="6" t="s">
        <v>14</v>
      </c>
      <c r="B40" s="47">
        <v>117</v>
      </c>
      <c r="C40" s="47">
        <v>66</v>
      </c>
      <c r="D40" s="47">
        <v>51</v>
      </c>
      <c r="E40" s="47">
        <v>113</v>
      </c>
      <c r="F40" s="47">
        <v>137</v>
      </c>
      <c r="G40" s="47">
        <v>58</v>
      </c>
      <c r="H40" s="47">
        <v>79</v>
      </c>
      <c r="I40" s="47">
        <v>134</v>
      </c>
      <c r="J40" s="71">
        <f t="shared" si="5"/>
        <v>0.17094017094017094</v>
      </c>
      <c r="K40" s="71">
        <f t="shared" si="6"/>
        <v>-0.12121212121212122</v>
      </c>
      <c r="L40" s="71">
        <f t="shared" si="7"/>
        <v>0.5490196078431373</v>
      </c>
      <c r="M40" s="71">
        <f t="shared" si="8"/>
        <v>0.18584070796460178</v>
      </c>
    </row>
    <row r="41" spans="1:13" ht="12.75">
      <c r="A41" s="6" t="s">
        <v>13</v>
      </c>
      <c r="B41" s="47">
        <v>380</v>
      </c>
      <c r="C41" s="47">
        <v>199</v>
      </c>
      <c r="D41" s="47">
        <v>181</v>
      </c>
      <c r="E41" s="47">
        <v>516</v>
      </c>
      <c r="F41" s="47">
        <v>405</v>
      </c>
      <c r="G41" s="47">
        <v>210</v>
      </c>
      <c r="H41" s="47">
        <v>195</v>
      </c>
      <c r="I41" s="47">
        <v>460</v>
      </c>
      <c r="J41" s="71">
        <f t="shared" si="5"/>
        <v>0.06578947368421052</v>
      </c>
      <c r="K41" s="71">
        <f t="shared" si="6"/>
        <v>0.05527638190954774</v>
      </c>
      <c r="L41" s="71">
        <f t="shared" si="7"/>
        <v>0.07734806629834254</v>
      </c>
      <c r="M41" s="71">
        <f t="shared" si="8"/>
        <v>-0.10852713178294573</v>
      </c>
    </row>
    <row r="42" spans="1:13" ht="12.75">
      <c r="A42" s="6" t="s">
        <v>47</v>
      </c>
      <c r="B42" s="47">
        <v>451</v>
      </c>
      <c r="C42" s="47">
        <v>237</v>
      </c>
      <c r="D42" s="47">
        <v>214</v>
      </c>
      <c r="E42" s="47">
        <v>281</v>
      </c>
      <c r="F42" s="47">
        <v>332</v>
      </c>
      <c r="G42" s="47">
        <v>207</v>
      </c>
      <c r="H42" s="47">
        <v>125</v>
      </c>
      <c r="I42" s="47">
        <v>230</v>
      </c>
      <c r="J42" s="71">
        <f t="shared" si="5"/>
        <v>-0.2638580931263858</v>
      </c>
      <c r="K42" s="71">
        <f t="shared" si="6"/>
        <v>-0.12658227848101267</v>
      </c>
      <c r="L42" s="71">
        <f t="shared" si="7"/>
        <v>-0.4158878504672897</v>
      </c>
      <c r="M42" s="71">
        <f t="shared" si="8"/>
        <v>-0.18149466192170818</v>
      </c>
    </row>
    <row r="43" spans="1:13" ht="12.75">
      <c r="A43" s="6" t="s">
        <v>12</v>
      </c>
      <c r="B43" s="47">
        <v>67</v>
      </c>
      <c r="C43" s="47">
        <v>44</v>
      </c>
      <c r="D43" s="47">
        <v>23</v>
      </c>
      <c r="E43" s="47">
        <v>19</v>
      </c>
      <c r="F43" s="47">
        <v>54</v>
      </c>
      <c r="G43" s="47">
        <v>34</v>
      </c>
      <c r="H43" s="47">
        <v>20</v>
      </c>
      <c r="I43" s="47">
        <v>19</v>
      </c>
      <c r="J43" s="71">
        <f t="shared" si="5"/>
        <v>-0.19402985074626866</v>
      </c>
      <c r="K43" s="71">
        <f t="shared" si="6"/>
        <v>-0.22727272727272727</v>
      </c>
      <c r="L43" s="71">
        <f t="shared" si="7"/>
        <v>-0.13043478260869565</v>
      </c>
      <c r="M43" s="71">
        <f t="shared" si="8"/>
        <v>0</v>
      </c>
    </row>
    <row r="44" spans="1:13" ht="12.75">
      <c r="A44" s="6" t="s">
        <v>11</v>
      </c>
      <c r="B44" s="47">
        <v>138</v>
      </c>
      <c r="C44" s="47">
        <v>63</v>
      </c>
      <c r="D44" s="47">
        <v>75</v>
      </c>
      <c r="E44" s="47">
        <v>74</v>
      </c>
      <c r="F44" s="47">
        <v>129</v>
      </c>
      <c r="G44" s="47">
        <v>65</v>
      </c>
      <c r="H44" s="47">
        <v>64</v>
      </c>
      <c r="I44" s="47">
        <v>62</v>
      </c>
      <c r="J44" s="71">
        <f t="shared" si="5"/>
        <v>-0.06521739130434782</v>
      </c>
      <c r="K44" s="71">
        <f t="shared" si="6"/>
        <v>0.031746031746031744</v>
      </c>
      <c r="L44" s="71">
        <f t="shared" si="7"/>
        <v>-0.14666666666666667</v>
      </c>
      <c r="M44" s="71">
        <f t="shared" si="8"/>
        <v>-0.16216216216216217</v>
      </c>
    </row>
    <row r="45" spans="1:13" ht="12.75">
      <c r="A45" s="6" t="s">
        <v>10</v>
      </c>
      <c r="B45" s="47">
        <v>449</v>
      </c>
      <c r="C45" s="47">
        <v>180</v>
      </c>
      <c r="D45" s="47">
        <v>269</v>
      </c>
      <c r="E45" s="47">
        <v>420</v>
      </c>
      <c r="F45" s="47">
        <v>475</v>
      </c>
      <c r="G45" s="47">
        <v>225</v>
      </c>
      <c r="H45" s="47">
        <v>250</v>
      </c>
      <c r="I45" s="47">
        <v>404</v>
      </c>
      <c r="J45" s="71">
        <f t="shared" si="5"/>
        <v>0.05790645879732739</v>
      </c>
      <c r="K45" s="71">
        <f t="shared" si="6"/>
        <v>0.25</v>
      </c>
      <c r="L45" s="71">
        <f t="shared" si="7"/>
        <v>-0.07063197026022305</v>
      </c>
      <c r="M45" s="71">
        <f t="shared" si="8"/>
        <v>-0.0380952380952381</v>
      </c>
    </row>
    <row r="46" spans="1:13" ht="12.75">
      <c r="A46" s="6" t="s">
        <v>9</v>
      </c>
      <c r="B46" s="47">
        <v>118</v>
      </c>
      <c r="C46" s="47">
        <v>77</v>
      </c>
      <c r="D46" s="47">
        <v>41</v>
      </c>
      <c r="E46" s="47">
        <v>69</v>
      </c>
      <c r="F46" s="47">
        <v>107</v>
      </c>
      <c r="G46" s="47">
        <v>69</v>
      </c>
      <c r="H46" s="47">
        <v>38</v>
      </c>
      <c r="I46" s="47">
        <v>65</v>
      </c>
      <c r="J46" s="71">
        <f t="shared" si="5"/>
        <v>-0.09322033898305085</v>
      </c>
      <c r="K46" s="71">
        <f t="shared" si="6"/>
        <v>-0.1038961038961039</v>
      </c>
      <c r="L46" s="71">
        <f t="shared" si="7"/>
        <v>-0.07317073170731707</v>
      </c>
      <c r="M46" s="71">
        <f t="shared" si="8"/>
        <v>-0.057971014492753624</v>
      </c>
    </row>
    <row r="47" spans="1:13" ht="12.75">
      <c r="A47" s="6" t="s">
        <v>8</v>
      </c>
      <c r="B47" s="47">
        <v>31</v>
      </c>
      <c r="C47" s="47">
        <v>29</v>
      </c>
      <c r="D47" s="47">
        <v>2</v>
      </c>
      <c r="E47" s="47">
        <v>22</v>
      </c>
      <c r="F47" s="47">
        <v>39</v>
      </c>
      <c r="G47" s="47">
        <v>29</v>
      </c>
      <c r="H47" s="47">
        <v>10</v>
      </c>
      <c r="I47" s="47">
        <v>20</v>
      </c>
      <c r="J47" s="71">
        <f t="shared" si="5"/>
        <v>0.25806451612903225</v>
      </c>
      <c r="K47" s="71">
        <f t="shared" si="6"/>
        <v>0</v>
      </c>
      <c r="L47" s="71">
        <f t="shared" si="7"/>
        <v>4</v>
      </c>
      <c r="M47" s="71">
        <f t="shared" si="8"/>
        <v>-0.09090909090909091</v>
      </c>
    </row>
    <row r="48" spans="1:13" ht="12.75">
      <c r="A48" s="6" t="s">
        <v>7</v>
      </c>
      <c r="B48" s="47">
        <v>125</v>
      </c>
      <c r="C48" s="47">
        <v>64</v>
      </c>
      <c r="D48" s="47">
        <v>61</v>
      </c>
      <c r="E48" s="47">
        <v>81</v>
      </c>
      <c r="F48" s="47">
        <v>150</v>
      </c>
      <c r="G48" s="47">
        <v>90</v>
      </c>
      <c r="H48" s="47">
        <v>60</v>
      </c>
      <c r="I48" s="47">
        <v>69</v>
      </c>
      <c r="J48" s="71">
        <f t="shared" si="5"/>
        <v>0.2</v>
      </c>
      <c r="K48" s="71">
        <f t="shared" si="6"/>
        <v>0.40625</v>
      </c>
      <c r="L48" s="71">
        <f t="shared" si="7"/>
        <v>-0.01639344262295082</v>
      </c>
      <c r="M48" s="71">
        <f t="shared" si="8"/>
        <v>-0.14814814814814814</v>
      </c>
    </row>
    <row r="49" spans="1:13" ht="12.75">
      <c r="A49" s="6" t="s">
        <v>6</v>
      </c>
      <c r="B49" s="47">
        <v>11</v>
      </c>
      <c r="C49" s="47">
        <v>10</v>
      </c>
      <c r="D49" s="47">
        <v>1</v>
      </c>
      <c r="E49" s="47">
        <v>11</v>
      </c>
      <c r="F49" s="47">
        <v>16</v>
      </c>
      <c r="G49" s="47">
        <v>7</v>
      </c>
      <c r="H49" s="47">
        <v>9</v>
      </c>
      <c r="I49" s="47">
        <v>9</v>
      </c>
      <c r="J49" s="71">
        <f t="shared" si="5"/>
        <v>0.45454545454545453</v>
      </c>
      <c r="K49" s="71">
        <f t="shared" si="6"/>
        <v>-0.3</v>
      </c>
      <c r="L49" s="71">
        <f t="shared" si="7"/>
        <v>8</v>
      </c>
      <c r="M49" s="71">
        <f t="shared" si="8"/>
        <v>-0.18181818181818182</v>
      </c>
    </row>
    <row r="50" spans="1:13" ht="12.75">
      <c r="A50" s="4" t="s">
        <v>5</v>
      </c>
      <c r="B50" s="48">
        <v>3039</v>
      </c>
      <c r="C50" s="48">
        <v>1573</v>
      </c>
      <c r="D50" s="48">
        <v>1466</v>
      </c>
      <c r="E50" s="48">
        <v>2559</v>
      </c>
      <c r="F50" s="48">
        <v>2961</v>
      </c>
      <c r="G50" s="48">
        <v>1623</v>
      </c>
      <c r="H50" s="48">
        <v>1338</v>
      </c>
      <c r="I50" s="48">
        <v>2451</v>
      </c>
      <c r="J50" s="72">
        <f t="shared" si="5"/>
        <v>-0.02566633761105627</v>
      </c>
      <c r="K50" s="72">
        <f t="shared" si="6"/>
        <v>0.03178639542275906</v>
      </c>
      <c r="L50" s="72">
        <f t="shared" si="7"/>
        <v>-0.08731241473396999</v>
      </c>
      <c r="M50" s="72">
        <f t="shared" si="8"/>
        <v>-0.04220398593200469</v>
      </c>
    </row>
  </sheetData>
  <sheetProtection/>
  <mergeCells count="13">
    <mergeCell ref="A2:A4"/>
    <mergeCell ref="L8:P8"/>
    <mergeCell ref="A8:A9"/>
    <mergeCell ref="A6:C6"/>
    <mergeCell ref="F2:G2"/>
    <mergeCell ref="B31:E31"/>
    <mergeCell ref="F31:I31"/>
    <mergeCell ref="J31:M31"/>
    <mergeCell ref="A31:A32"/>
    <mergeCell ref="B7:P7"/>
    <mergeCell ref="B30:M30"/>
    <mergeCell ref="B8:F8"/>
    <mergeCell ref="G8:K8"/>
  </mergeCells>
  <hyperlinks>
    <hyperlink ref="F2:G2" location="Indice!A1" display="Volver a 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2:J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8515625" style="31" bestFit="1" customWidth="1"/>
    <col min="2" max="2" width="15.8515625" style="31" bestFit="1" customWidth="1"/>
    <col min="3" max="3" width="17.140625" style="31" bestFit="1" customWidth="1"/>
    <col min="4" max="5" width="20.7109375" style="31" customWidth="1"/>
    <col min="6" max="6" width="12.7109375" style="31" bestFit="1" customWidth="1"/>
    <col min="7" max="7" width="17.140625" style="31" bestFit="1" customWidth="1"/>
    <col min="8" max="8" width="16.140625" style="31" bestFit="1" customWidth="1"/>
    <col min="9" max="9" width="14.28125" style="31" bestFit="1" customWidth="1"/>
    <col min="10" max="10" width="16.8515625" style="31" bestFit="1" customWidth="1"/>
    <col min="11" max="11" width="17.00390625" style="31" customWidth="1"/>
    <col min="12" max="12" width="16.140625" style="31" bestFit="1" customWidth="1"/>
    <col min="13" max="13" width="14.28125" style="31" bestFit="1" customWidth="1"/>
    <col min="14" max="15" width="11.421875" style="31" customWidth="1"/>
    <col min="16" max="16384" width="11.421875" style="31" customWidth="1"/>
  </cols>
  <sheetData>
    <row r="2" spans="5:6" ht="27" customHeight="1">
      <c r="E2" s="152" t="s">
        <v>124</v>
      </c>
      <c r="F2" s="153"/>
    </row>
    <row r="3" ht="12.75">
      <c r="A3" s="103" t="s">
        <v>116</v>
      </c>
    </row>
    <row r="4" ht="12.75">
      <c r="A4" s="103"/>
    </row>
    <row r="5" ht="12.75">
      <c r="A5" s="103"/>
    </row>
    <row r="9" spans="1:3" ht="15">
      <c r="A9" s="90" t="s">
        <v>54</v>
      </c>
      <c r="B9" s="90"/>
      <c r="C9" s="90"/>
    </row>
    <row r="10" spans="1:10" ht="15">
      <c r="A10" s="103"/>
      <c r="B10" s="90" t="s">
        <v>86</v>
      </c>
      <c r="C10" s="90"/>
      <c r="D10" s="90"/>
      <c r="E10" s="90"/>
      <c r="F10" s="90"/>
      <c r="G10" s="90"/>
      <c r="H10" s="90"/>
      <c r="I10" s="90"/>
      <c r="J10" s="90"/>
    </row>
    <row r="11" spans="1:10" ht="38.25" customHeight="1">
      <c r="A11" s="103"/>
      <c r="B11" s="129" t="s">
        <v>114</v>
      </c>
      <c r="C11" s="129"/>
      <c r="D11" s="129"/>
      <c r="E11" s="129" t="s">
        <v>113</v>
      </c>
      <c r="F11" s="129"/>
      <c r="G11" s="129"/>
      <c r="H11" s="130" t="s">
        <v>122</v>
      </c>
      <c r="I11" s="129"/>
      <c r="J11" s="129"/>
    </row>
    <row r="12" spans="1:10" ht="25.5">
      <c r="A12" s="140"/>
      <c r="B12" s="28" t="s">
        <v>78</v>
      </c>
      <c r="C12" s="27" t="s">
        <v>76</v>
      </c>
      <c r="D12" s="27" t="s">
        <v>77</v>
      </c>
      <c r="E12" s="28" t="s">
        <v>79</v>
      </c>
      <c r="F12" s="27" t="s">
        <v>76</v>
      </c>
      <c r="G12" s="27" t="s">
        <v>77</v>
      </c>
      <c r="H12" s="28" t="s">
        <v>79</v>
      </c>
      <c r="I12" s="27" t="s">
        <v>76</v>
      </c>
      <c r="J12" s="27" t="s">
        <v>77</v>
      </c>
    </row>
    <row r="13" spans="1:10" ht="12.75">
      <c r="A13" s="37" t="s">
        <v>84</v>
      </c>
      <c r="B13" s="42">
        <v>22</v>
      </c>
      <c r="C13" s="42">
        <v>18</v>
      </c>
      <c r="D13" s="42">
        <v>4</v>
      </c>
      <c r="E13" s="42">
        <v>36</v>
      </c>
      <c r="F13" s="42">
        <v>31</v>
      </c>
      <c r="G13" s="42">
        <v>5</v>
      </c>
      <c r="H13" s="73">
        <f aca="true" t="shared" si="0" ref="H13:J15">IF(B13=0,"-",(E13-B13)/B13)</f>
        <v>0.6363636363636364</v>
      </c>
      <c r="I13" s="73">
        <f t="shared" si="0"/>
        <v>0.7222222222222222</v>
      </c>
      <c r="J13" s="73">
        <f t="shared" si="0"/>
        <v>0.25</v>
      </c>
    </row>
    <row r="14" spans="1:10" ht="12.75">
      <c r="A14" s="38" t="s">
        <v>85</v>
      </c>
      <c r="B14" s="42">
        <v>1</v>
      </c>
      <c r="C14" s="42">
        <v>1</v>
      </c>
      <c r="D14" s="42">
        <v>0</v>
      </c>
      <c r="E14" s="42">
        <v>1</v>
      </c>
      <c r="F14" s="42">
        <v>0</v>
      </c>
      <c r="G14" s="42">
        <v>1</v>
      </c>
      <c r="H14" s="73">
        <f t="shared" si="0"/>
        <v>0</v>
      </c>
      <c r="I14" s="73">
        <f t="shared" si="0"/>
        <v>-1</v>
      </c>
      <c r="J14" s="73" t="str">
        <f t="shared" si="0"/>
        <v>-</v>
      </c>
    </row>
    <row r="15" spans="1:10" ht="12.75">
      <c r="A15" s="41" t="s">
        <v>78</v>
      </c>
      <c r="B15" s="24">
        <f aca="true" t="shared" si="1" ref="B15:G15">SUM(B13:B14)</f>
        <v>23</v>
      </c>
      <c r="C15" s="24">
        <f t="shared" si="1"/>
        <v>19</v>
      </c>
      <c r="D15" s="24">
        <f t="shared" si="1"/>
        <v>4</v>
      </c>
      <c r="E15" s="44">
        <f t="shared" si="1"/>
        <v>37</v>
      </c>
      <c r="F15" s="44">
        <f t="shared" si="1"/>
        <v>31</v>
      </c>
      <c r="G15" s="44">
        <f t="shared" si="1"/>
        <v>6</v>
      </c>
      <c r="H15" s="74">
        <f t="shared" si="0"/>
        <v>0.6086956521739131</v>
      </c>
      <c r="I15" s="74">
        <f t="shared" si="0"/>
        <v>0.631578947368421</v>
      </c>
      <c r="J15" s="74">
        <f t="shared" si="0"/>
        <v>0.5</v>
      </c>
    </row>
    <row r="18" spans="1:5" ht="30.75" customHeight="1">
      <c r="A18" s="95"/>
      <c r="B18" s="132" t="s">
        <v>87</v>
      </c>
      <c r="C18" s="133"/>
      <c r="D18" s="133"/>
      <c r="E18" s="133"/>
    </row>
    <row r="19" spans="1:5" ht="39" customHeight="1">
      <c r="A19" s="97"/>
      <c r="B19" s="28" t="s">
        <v>114</v>
      </c>
      <c r="C19" s="28" t="s">
        <v>113</v>
      </c>
      <c r="D19" s="134" t="s">
        <v>122</v>
      </c>
      <c r="E19" s="135"/>
    </row>
    <row r="20" spans="1:5" ht="12.75">
      <c r="A20" s="32" t="s">
        <v>80</v>
      </c>
      <c r="B20" s="42">
        <v>22</v>
      </c>
      <c r="C20" s="42">
        <v>36</v>
      </c>
      <c r="D20" s="136">
        <f>IF(B20=0,"-",(C20-B20)/B20)</f>
        <v>0.6363636363636364</v>
      </c>
      <c r="E20" s="137"/>
    </row>
    <row r="21" spans="1:5" ht="12.75">
      <c r="A21" s="32" t="s">
        <v>81</v>
      </c>
      <c r="B21" s="42">
        <v>1</v>
      </c>
      <c r="C21" s="42">
        <v>1</v>
      </c>
      <c r="D21" s="136">
        <f>IF(B21=0,"-",(C21-B21)/B21)</f>
        <v>0</v>
      </c>
      <c r="E21" s="137"/>
    </row>
    <row r="22" spans="1:5" ht="12.75">
      <c r="A22" s="24" t="s">
        <v>82</v>
      </c>
      <c r="B22" s="44">
        <v>23</v>
      </c>
      <c r="C22" s="44">
        <v>37</v>
      </c>
      <c r="D22" s="136">
        <f>IF(B22=0,"-",(C22-B22)/B22)</f>
        <v>0.6086956521739131</v>
      </c>
      <c r="E22" s="137"/>
    </row>
    <row r="23" spans="1:5" ht="12.75">
      <c r="A23" s="40"/>
      <c r="B23" s="40">
        <v>18</v>
      </c>
      <c r="C23" s="40">
        <v>32</v>
      </c>
      <c r="D23" s="138"/>
      <c r="E23" s="139"/>
    </row>
    <row r="24" spans="1:5" ht="12.75">
      <c r="A24" s="32" t="s">
        <v>83</v>
      </c>
      <c r="B24" s="42">
        <v>42</v>
      </c>
      <c r="C24" s="42">
        <v>64</v>
      </c>
      <c r="D24" s="136">
        <f>IF(B24=0,"-",(C24-B24)/B24)</f>
        <v>0.5238095238095238</v>
      </c>
      <c r="E24" s="137"/>
    </row>
  </sheetData>
  <sheetProtection/>
  <mergeCells count="16">
    <mergeCell ref="E2:F2"/>
    <mergeCell ref="A3:A5"/>
    <mergeCell ref="D22:E22"/>
    <mergeCell ref="D23:E23"/>
    <mergeCell ref="D24:E24"/>
    <mergeCell ref="A9:C9"/>
    <mergeCell ref="A10:A12"/>
    <mergeCell ref="A18:A19"/>
    <mergeCell ref="B11:D11"/>
    <mergeCell ref="E11:G11"/>
    <mergeCell ref="H11:J11"/>
    <mergeCell ref="B10:J10"/>
    <mergeCell ref="B18:E18"/>
    <mergeCell ref="D19:E19"/>
    <mergeCell ref="D20:E20"/>
    <mergeCell ref="D21:E21"/>
  </mergeCells>
  <hyperlinks>
    <hyperlink ref="E2:F2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2:S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2.28125" style="31" bestFit="1" customWidth="1"/>
    <col min="2" max="2" width="12.7109375" style="31" customWidth="1"/>
    <col min="3" max="3" width="12.28125" style="31" bestFit="1" customWidth="1"/>
    <col min="4" max="4" width="12.8515625" style="31" bestFit="1" customWidth="1"/>
    <col min="5" max="5" width="13.8515625" style="31" bestFit="1" customWidth="1"/>
    <col min="6" max="6" width="12.28125" style="31" bestFit="1" customWidth="1"/>
    <col min="7" max="7" width="12.8515625" style="31" bestFit="1" customWidth="1"/>
    <col min="8" max="10" width="14.421875" style="31" customWidth="1"/>
    <col min="11" max="11" width="13.8515625" style="31" bestFit="1" customWidth="1"/>
    <col min="12" max="12" width="11.8515625" style="31" bestFit="1" customWidth="1"/>
    <col min="13" max="13" width="13.00390625" style="31" customWidth="1"/>
    <col min="14" max="14" width="12.7109375" style="31" bestFit="1" customWidth="1"/>
    <col min="15" max="15" width="9.28125" style="31" bestFit="1" customWidth="1"/>
    <col min="16" max="16" width="10.421875" style="31" bestFit="1" customWidth="1"/>
    <col min="17" max="17" width="13.8515625" style="31" bestFit="1" customWidth="1"/>
    <col min="18" max="18" width="11.8515625" style="31" bestFit="1" customWidth="1"/>
    <col min="19" max="19" width="12.8515625" style="31" bestFit="1" customWidth="1"/>
    <col min="20" max="16384" width="11.421875" style="31" customWidth="1"/>
  </cols>
  <sheetData>
    <row r="2" spans="1:8" ht="31.5" customHeight="1">
      <c r="A2" s="103" t="s">
        <v>116</v>
      </c>
      <c r="G2" s="152" t="s">
        <v>124</v>
      </c>
      <c r="H2" s="153"/>
    </row>
    <row r="3" ht="12.75" customHeight="1">
      <c r="A3" s="103"/>
    </row>
    <row r="4" ht="12.75" customHeight="1">
      <c r="A4" s="103"/>
    </row>
    <row r="7" spans="1:3" ht="15">
      <c r="A7" s="90" t="s">
        <v>108</v>
      </c>
      <c r="B7" s="90"/>
      <c r="C7" s="90"/>
    </row>
    <row r="8" spans="2:19" ht="15">
      <c r="B8" s="131" t="s">
        <v>95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ht="54.75" customHeight="1">
      <c r="A9" s="103"/>
      <c r="B9" s="129" t="s">
        <v>114</v>
      </c>
      <c r="C9" s="129"/>
      <c r="D9" s="129"/>
      <c r="E9" s="129"/>
      <c r="F9" s="129"/>
      <c r="G9" s="129"/>
      <c r="H9" s="129" t="s">
        <v>113</v>
      </c>
      <c r="I9" s="129"/>
      <c r="J9" s="129"/>
      <c r="K9" s="129"/>
      <c r="L9" s="129"/>
      <c r="M9" s="129"/>
      <c r="N9" s="130" t="s">
        <v>117</v>
      </c>
      <c r="O9" s="129"/>
      <c r="P9" s="129"/>
      <c r="Q9" s="129"/>
      <c r="R9" s="129"/>
      <c r="S9" s="129"/>
    </row>
    <row r="10" spans="1:19" ht="15" customHeight="1">
      <c r="A10" s="103"/>
      <c r="B10" s="46"/>
      <c r="C10" s="141" t="s">
        <v>89</v>
      </c>
      <c r="D10" s="141"/>
      <c r="E10" s="145" t="s">
        <v>88</v>
      </c>
      <c r="F10" s="143" t="s">
        <v>94</v>
      </c>
      <c r="G10" s="143" t="s">
        <v>93</v>
      </c>
      <c r="H10" s="46"/>
      <c r="I10" s="141" t="s">
        <v>89</v>
      </c>
      <c r="J10" s="141"/>
      <c r="K10" s="145" t="s">
        <v>88</v>
      </c>
      <c r="L10" s="143" t="s">
        <v>94</v>
      </c>
      <c r="M10" s="143" t="s">
        <v>93</v>
      </c>
      <c r="N10" s="46"/>
      <c r="O10" s="141" t="s">
        <v>89</v>
      </c>
      <c r="P10" s="141"/>
      <c r="Q10" s="145" t="s">
        <v>88</v>
      </c>
      <c r="R10" s="143" t="s">
        <v>94</v>
      </c>
      <c r="S10" s="143" t="s">
        <v>93</v>
      </c>
    </row>
    <row r="11" spans="1:19" ht="38.25">
      <c r="A11" s="140"/>
      <c r="B11" s="43" t="s">
        <v>92</v>
      </c>
      <c r="C11" s="45" t="s">
        <v>90</v>
      </c>
      <c r="D11" s="45" t="s">
        <v>91</v>
      </c>
      <c r="E11" s="146"/>
      <c r="F11" s="144"/>
      <c r="G11" s="144"/>
      <c r="H11" s="43" t="s">
        <v>92</v>
      </c>
      <c r="I11" s="45" t="s">
        <v>90</v>
      </c>
      <c r="J11" s="45" t="s">
        <v>91</v>
      </c>
      <c r="K11" s="146"/>
      <c r="L11" s="144"/>
      <c r="M11" s="144"/>
      <c r="N11" s="43" t="s">
        <v>92</v>
      </c>
      <c r="O11" s="45" t="s">
        <v>90</v>
      </c>
      <c r="P11" s="45" t="s">
        <v>91</v>
      </c>
      <c r="Q11" s="146"/>
      <c r="R11" s="144"/>
      <c r="S11" s="144"/>
    </row>
    <row r="12" spans="1:19" ht="12.75">
      <c r="A12" s="6" t="s">
        <v>20</v>
      </c>
      <c r="B12" s="47">
        <v>593</v>
      </c>
      <c r="C12" s="47">
        <v>232</v>
      </c>
      <c r="D12" s="47">
        <v>143</v>
      </c>
      <c r="E12" s="47">
        <v>218</v>
      </c>
      <c r="F12" s="47">
        <v>592</v>
      </c>
      <c r="G12" s="47">
        <v>1</v>
      </c>
      <c r="H12" s="47">
        <v>583</v>
      </c>
      <c r="I12" s="47">
        <v>249</v>
      </c>
      <c r="J12" s="47">
        <v>119</v>
      </c>
      <c r="K12" s="47">
        <v>215</v>
      </c>
      <c r="L12" s="47">
        <v>583</v>
      </c>
      <c r="M12" s="47">
        <v>0</v>
      </c>
      <c r="N12" s="73">
        <f aca="true" t="shared" si="0" ref="N12:S12">IF(B12=0,"-",(H12-B12)/B12)</f>
        <v>-0.016863406408094434</v>
      </c>
      <c r="O12" s="73">
        <f t="shared" si="0"/>
        <v>0.07327586206896551</v>
      </c>
      <c r="P12" s="73">
        <f t="shared" si="0"/>
        <v>-0.16783216783216784</v>
      </c>
      <c r="Q12" s="73">
        <f t="shared" si="0"/>
        <v>-0.013761467889908258</v>
      </c>
      <c r="R12" s="73">
        <f t="shared" si="0"/>
        <v>-0.015202702702702704</v>
      </c>
      <c r="S12" s="73">
        <f t="shared" si="0"/>
        <v>-1</v>
      </c>
    </row>
    <row r="13" spans="1:19" ht="12.75">
      <c r="A13" s="6" t="s">
        <v>19</v>
      </c>
      <c r="B13" s="47">
        <v>68</v>
      </c>
      <c r="C13" s="47">
        <v>25</v>
      </c>
      <c r="D13" s="47">
        <v>8</v>
      </c>
      <c r="E13" s="47">
        <v>35</v>
      </c>
      <c r="F13" s="47">
        <v>68</v>
      </c>
      <c r="G13" s="47">
        <v>0</v>
      </c>
      <c r="H13" s="47">
        <v>128</v>
      </c>
      <c r="I13" s="47">
        <v>27</v>
      </c>
      <c r="J13" s="47">
        <v>9</v>
      </c>
      <c r="K13" s="47">
        <v>92</v>
      </c>
      <c r="L13" s="47">
        <v>128</v>
      </c>
      <c r="M13" s="47">
        <v>0</v>
      </c>
      <c r="N13" s="73">
        <f aca="true" t="shared" si="1" ref="N13:N29">IF(B13=0,"-",(H13-B13)/B13)</f>
        <v>0.8823529411764706</v>
      </c>
      <c r="O13" s="73">
        <f aca="true" t="shared" si="2" ref="O13:O29">IF(C13=0,"-",(I13-C13)/C13)</f>
        <v>0.08</v>
      </c>
      <c r="P13" s="73">
        <f aca="true" t="shared" si="3" ref="P13:P29">IF(D13=0,"-",(J13-D13)/D13)</f>
        <v>0.125</v>
      </c>
      <c r="Q13" s="73">
        <f aca="true" t="shared" si="4" ref="Q13:Q29">IF(E13=0,"-",(K13-E13)/E13)</f>
        <v>1.6285714285714286</v>
      </c>
      <c r="R13" s="73">
        <f aca="true" t="shared" si="5" ref="R13:R29">IF(F13=0,"-",(L13-F13)/F13)</f>
        <v>0.8823529411764706</v>
      </c>
      <c r="S13" s="73" t="str">
        <f aca="true" t="shared" si="6" ref="S13:S29">IF(G13=0,"-",(M13-G13)/G13)</f>
        <v>-</v>
      </c>
    </row>
    <row r="14" spans="1:19" ht="12.75">
      <c r="A14" s="6" t="s">
        <v>18</v>
      </c>
      <c r="B14" s="47">
        <v>64</v>
      </c>
      <c r="C14" s="47">
        <v>29</v>
      </c>
      <c r="D14" s="47">
        <v>12</v>
      </c>
      <c r="E14" s="47">
        <v>23</v>
      </c>
      <c r="F14" s="47">
        <v>64</v>
      </c>
      <c r="G14" s="47">
        <v>0</v>
      </c>
      <c r="H14" s="47">
        <v>72</v>
      </c>
      <c r="I14" s="47">
        <v>38</v>
      </c>
      <c r="J14" s="47">
        <v>6</v>
      </c>
      <c r="K14" s="47">
        <v>28</v>
      </c>
      <c r="L14" s="47">
        <v>72</v>
      </c>
      <c r="M14" s="47">
        <v>0</v>
      </c>
      <c r="N14" s="73">
        <f t="shared" si="1"/>
        <v>0.125</v>
      </c>
      <c r="O14" s="73">
        <f t="shared" si="2"/>
        <v>0.3103448275862069</v>
      </c>
      <c r="P14" s="73">
        <f t="shared" si="3"/>
        <v>-0.5</v>
      </c>
      <c r="Q14" s="73">
        <f t="shared" si="4"/>
        <v>0.21739130434782608</v>
      </c>
      <c r="R14" s="73">
        <f t="shared" si="5"/>
        <v>0.125</v>
      </c>
      <c r="S14" s="73" t="str">
        <f t="shared" si="6"/>
        <v>-</v>
      </c>
    </row>
    <row r="15" spans="1:19" ht="12.75">
      <c r="A15" s="6" t="s">
        <v>46</v>
      </c>
      <c r="B15" s="47">
        <v>416</v>
      </c>
      <c r="C15" s="47">
        <v>107</v>
      </c>
      <c r="D15" s="47">
        <v>61</v>
      </c>
      <c r="E15" s="47">
        <v>248</v>
      </c>
      <c r="F15" s="47">
        <v>416</v>
      </c>
      <c r="G15" s="47">
        <v>0</v>
      </c>
      <c r="H15" s="47">
        <v>418</v>
      </c>
      <c r="I15" s="47">
        <v>100</v>
      </c>
      <c r="J15" s="47">
        <v>75</v>
      </c>
      <c r="K15" s="47">
        <v>243</v>
      </c>
      <c r="L15" s="47">
        <v>418</v>
      </c>
      <c r="M15" s="47">
        <v>0</v>
      </c>
      <c r="N15" s="73">
        <f t="shared" si="1"/>
        <v>0.004807692307692308</v>
      </c>
      <c r="O15" s="73">
        <f t="shared" si="2"/>
        <v>-0.06542056074766354</v>
      </c>
      <c r="P15" s="73">
        <f t="shared" si="3"/>
        <v>0.22950819672131148</v>
      </c>
      <c r="Q15" s="73">
        <f t="shared" si="4"/>
        <v>-0.020161290322580645</v>
      </c>
      <c r="R15" s="73">
        <f t="shared" si="5"/>
        <v>0.004807692307692308</v>
      </c>
      <c r="S15" s="73" t="str">
        <f t="shared" si="6"/>
        <v>-</v>
      </c>
    </row>
    <row r="16" spans="1:19" ht="12.75">
      <c r="A16" s="6" t="s">
        <v>17</v>
      </c>
      <c r="B16" s="47">
        <v>206</v>
      </c>
      <c r="C16" s="47">
        <v>67</v>
      </c>
      <c r="D16" s="47">
        <v>42</v>
      </c>
      <c r="E16" s="47">
        <v>97</v>
      </c>
      <c r="F16" s="47">
        <v>206</v>
      </c>
      <c r="G16" s="47">
        <v>0</v>
      </c>
      <c r="H16" s="47">
        <v>159</v>
      </c>
      <c r="I16" s="47">
        <v>66</v>
      </c>
      <c r="J16" s="47">
        <v>13</v>
      </c>
      <c r="K16" s="47">
        <v>80</v>
      </c>
      <c r="L16" s="47">
        <v>159</v>
      </c>
      <c r="M16" s="47">
        <v>0</v>
      </c>
      <c r="N16" s="73">
        <f t="shared" si="1"/>
        <v>-0.22815533980582525</v>
      </c>
      <c r="O16" s="73">
        <f t="shared" si="2"/>
        <v>-0.014925373134328358</v>
      </c>
      <c r="P16" s="73">
        <f t="shared" si="3"/>
        <v>-0.6904761904761905</v>
      </c>
      <c r="Q16" s="73">
        <f t="shared" si="4"/>
        <v>-0.17525773195876287</v>
      </c>
      <c r="R16" s="73">
        <f t="shared" si="5"/>
        <v>-0.22815533980582525</v>
      </c>
      <c r="S16" s="73" t="str">
        <f t="shared" si="6"/>
        <v>-</v>
      </c>
    </row>
    <row r="17" spans="1:19" ht="12.75">
      <c r="A17" s="6" t="s">
        <v>16</v>
      </c>
      <c r="B17" s="47">
        <v>41</v>
      </c>
      <c r="C17" s="47">
        <v>22</v>
      </c>
      <c r="D17" s="47">
        <v>2</v>
      </c>
      <c r="E17" s="47">
        <v>17</v>
      </c>
      <c r="F17" s="47">
        <v>41</v>
      </c>
      <c r="G17" s="47">
        <v>0</v>
      </c>
      <c r="H17" s="47">
        <v>49</v>
      </c>
      <c r="I17" s="47">
        <v>29</v>
      </c>
      <c r="J17" s="47">
        <v>7</v>
      </c>
      <c r="K17" s="47">
        <v>13</v>
      </c>
      <c r="L17" s="47">
        <v>49</v>
      </c>
      <c r="M17" s="47">
        <v>0</v>
      </c>
      <c r="N17" s="73">
        <f t="shared" si="1"/>
        <v>0.1951219512195122</v>
      </c>
      <c r="O17" s="73">
        <f t="shared" si="2"/>
        <v>0.3181818181818182</v>
      </c>
      <c r="P17" s="73">
        <f t="shared" si="3"/>
        <v>2.5</v>
      </c>
      <c r="Q17" s="73">
        <f t="shared" si="4"/>
        <v>-0.23529411764705882</v>
      </c>
      <c r="R17" s="73">
        <f t="shared" si="5"/>
        <v>0.1951219512195122</v>
      </c>
      <c r="S17" s="73" t="str">
        <f t="shared" si="6"/>
        <v>-</v>
      </c>
    </row>
    <row r="18" spans="1:19" ht="12.75">
      <c r="A18" s="6" t="s">
        <v>15</v>
      </c>
      <c r="B18" s="47">
        <v>139</v>
      </c>
      <c r="C18" s="47">
        <v>56</v>
      </c>
      <c r="D18" s="47">
        <v>30</v>
      </c>
      <c r="E18" s="47">
        <v>54</v>
      </c>
      <c r="F18" s="47">
        <v>139</v>
      </c>
      <c r="G18" s="47">
        <v>0</v>
      </c>
      <c r="H18" s="47">
        <v>127</v>
      </c>
      <c r="I18" s="47">
        <v>49</v>
      </c>
      <c r="J18" s="47">
        <v>31</v>
      </c>
      <c r="K18" s="47">
        <v>47</v>
      </c>
      <c r="L18" s="47">
        <v>127</v>
      </c>
      <c r="M18" s="47">
        <v>0</v>
      </c>
      <c r="N18" s="73">
        <f t="shared" si="1"/>
        <v>-0.08633093525179857</v>
      </c>
      <c r="O18" s="73">
        <f t="shared" si="2"/>
        <v>-0.125</v>
      </c>
      <c r="P18" s="73">
        <f t="shared" si="3"/>
        <v>0.03333333333333333</v>
      </c>
      <c r="Q18" s="73">
        <f t="shared" si="4"/>
        <v>-0.12962962962962962</v>
      </c>
      <c r="R18" s="73">
        <f t="shared" si="5"/>
        <v>-0.08633093525179857</v>
      </c>
      <c r="S18" s="73" t="str">
        <f t="shared" si="6"/>
        <v>-</v>
      </c>
    </row>
    <row r="19" spans="1:19" ht="12.75">
      <c r="A19" s="6" t="s">
        <v>14</v>
      </c>
      <c r="B19" s="47">
        <v>109</v>
      </c>
      <c r="C19" s="47">
        <v>61</v>
      </c>
      <c r="D19" s="47">
        <v>4</v>
      </c>
      <c r="E19" s="47">
        <v>44</v>
      </c>
      <c r="F19" s="47">
        <v>109</v>
      </c>
      <c r="G19" s="47">
        <v>0</v>
      </c>
      <c r="H19" s="47">
        <v>83</v>
      </c>
      <c r="I19" s="47">
        <v>49</v>
      </c>
      <c r="J19" s="47">
        <v>16</v>
      </c>
      <c r="K19" s="47">
        <v>18</v>
      </c>
      <c r="L19" s="47">
        <v>83</v>
      </c>
      <c r="M19" s="47">
        <v>0</v>
      </c>
      <c r="N19" s="73">
        <f t="shared" si="1"/>
        <v>-0.23853211009174313</v>
      </c>
      <c r="O19" s="73">
        <f t="shared" si="2"/>
        <v>-0.19672131147540983</v>
      </c>
      <c r="P19" s="73">
        <f t="shared" si="3"/>
        <v>3</v>
      </c>
      <c r="Q19" s="73">
        <f t="shared" si="4"/>
        <v>-0.5909090909090909</v>
      </c>
      <c r="R19" s="73">
        <f t="shared" si="5"/>
        <v>-0.23853211009174313</v>
      </c>
      <c r="S19" s="73" t="str">
        <f t="shared" si="6"/>
        <v>-</v>
      </c>
    </row>
    <row r="20" spans="1:19" ht="12.75">
      <c r="A20" s="6" t="s">
        <v>13</v>
      </c>
      <c r="B20" s="47">
        <v>408</v>
      </c>
      <c r="C20" s="47">
        <v>257</v>
      </c>
      <c r="D20" s="47">
        <v>20</v>
      </c>
      <c r="E20" s="47">
        <v>131</v>
      </c>
      <c r="F20" s="47">
        <v>406</v>
      </c>
      <c r="G20" s="47">
        <v>2</v>
      </c>
      <c r="H20" s="47">
        <v>330</v>
      </c>
      <c r="I20" s="47">
        <v>225</v>
      </c>
      <c r="J20" s="47">
        <v>19</v>
      </c>
      <c r="K20" s="47">
        <v>86</v>
      </c>
      <c r="L20" s="47">
        <v>327</v>
      </c>
      <c r="M20" s="47">
        <v>3</v>
      </c>
      <c r="N20" s="73">
        <f t="shared" si="1"/>
        <v>-0.19117647058823528</v>
      </c>
      <c r="O20" s="73">
        <f t="shared" si="2"/>
        <v>-0.1245136186770428</v>
      </c>
      <c r="P20" s="73">
        <f t="shared" si="3"/>
        <v>-0.05</v>
      </c>
      <c r="Q20" s="73">
        <f t="shared" si="4"/>
        <v>-0.3435114503816794</v>
      </c>
      <c r="R20" s="73">
        <f t="shared" si="5"/>
        <v>-0.19458128078817735</v>
      </c>
      <c r="S20" s="73">
        <f t="shared" si="6"/>
        <v>0.5</v>
      </c>
    </row>
    <row r="21" spans="1:19" ht="12.75">
      <c r="A21" s="6" t="s">
        <v>47</v>
      </c>
      <c r="B21" s="47">
        <v>323</v>
      </c>
      <c r="C21" s="47">
        <v>113</v>
      </c>
      <c r="D21" s="47">
        <v>88</v>
      </c>
      <c r="E21" s="47">
        <v>122</v>
      </c>
      <c r="F21" s="47">
        <v>319</v>
      </c>
      <c r="G21" s="47">
        <v>4</v>
      </c>
      <c r="H21" s="47">
        <v>345</v>
      </c>
      <c r="I21" s="47">
        <v>134</v>
      </c>
      <c r="J21" s="47">
        <v>70</v>
      </c>
      <c r="K21" s="47">
        <v>141</v>
      </c>
      <c r="L21" s="47">
        <v>345</v>
      </c>
      <c r="M21" s="47">
        <v>0</v>
      </c>
      <c r="N21" s="73">
        <f t="shared" si="1"/>
        <v>0.06811145510835913</v>
      </c>
      <c r="O21" s="73">
        <f t="shared" si="2"/>
        <v>0.18584070796460178</v>
      </c>
      <c r="P21" s="73">
        <f t="shared" si="3"/>
        <v>-0.20454545454545456</v>
      </c>
      <c r="Q21" s="73">
        <f t="shared" si="4"/>
        <v>0.1557377049180328</v>
      </c>
      <c r="R21" s="73">
        <f t="shared" si="5"/>
        <v>0.08150470219435736</v>
      </c>
      <c r="S21" s="73">
        <f t="shared" si="6"/>
        <v>-1</v>
      </c>
    </row>
    <row r="22" spans="1:19" ht="12.75">
      <c r="A22" s="6" t="s">
        <v>12</v>
      </c>
      <c r="B22" s="47">
        <v>55</v>
      </c>
      <c r="C22" s="47">
        <v>32</v>
      </c>
      <c r="D22" s="47">
        <v>9</v>
      </c>
      <c r="E22" s="47">
        <v>14</v>
      </c>
      <c r="F22" s="47">
        <v>52</v>
      </c>
      <c r="G22" s="47">
        <v>3</v>
      </c>
      <c r="H22" s="47">
        <v>34</v>
      </c>
      <c r="I22" s="47">
        <v>22</v>
      </c>
      <c r="J22" s="47">
        <v>7</v>
      </c>
      <c r="K22" s="47">
        <v>5</v>
      </c>
      <c r="L22" s="47">
        <v>33</v>
      </c>
      <c r="M22" s="47">
        <v>1</v>
      </c>
      <c r="N22" s="73">
        <f t="shared" si="1"/>
        <v>-0.38181818181818183</v>
      </c>
      <c r="O22" s="73">
        <f t="shared" si="2"/>
        <v>-0.3125</v>
      </c>
      <c r="P22" s="73">
        <f t="shared" si="3"/>
        <v>-0.2222222222222222</v>
      </c>
      <c r="Q22" s="73">
        <f t="shared" si="4"/>
        <v>-0.6428571428571429</v>
      </c>
      <c r="R22" s="73">
        <f t="shared" si="5"/>
        <v>-0.36538461538461536</v>
      </c>
      <c r="S22" s="73">
        <f t="shared" si="6"/>
        <v>-0.6666666666666666</v>
      </c>
    </row>
    <row r="23" spans="1:19" ht="12.75">
      <c r="A23" s="6" t="s">
        <v>11</v>
      </c>
      <c r="B23" s="47">
        <v>241</v>
      </c>
      <c r="C23" s="47">
        <v>99</v>
      </c>
      <c r="D23" s="47">
        <v>29</v>
      </c>
      <c r="E23" s="47">
        <v>113</v>
      </c>
      <c r="F23" s="47">
        <v>240</v>
      </c>
      <c r="G23" s="47">
        <v>1</v>
      </c>
      <c r="H23" s="47">
        <v>226</v>
      </c>
      <c r="I23" s="47">
        <v>87</v>
      </c>
      <c r="J23" s="47">
        <v>32</v>
      </c>
      <c r="K23" s="47">
        <v>107</v>
      </c>
      <c r="L23" s="47">
        <v>223</v>
      </c>
      <c r="M23" s="47">
        <v>3</v>
      </c>
      <c r="N23" s="73">
        <f t="shared" si="1"/>
        <v>-0.06224066390041494</v>
      </c>
      <c r="O23" s="73">
        <f t="shared" si="2"/>
        <v>-0.12121212121212122</v>
      </c>
      <c r="P23" s="73">
        <f t="shared" si="3"/>
        <v>0.10344827586206896</v>
      </c>
      <c r="Q23" s="73">
        <f t="shared" si="4"/>
        <v>-0.05309734513274336</v>
      </c>
      <c r="R23" s="73">
        <f t="shared" si="5"/>
        <v>-0.07083333333333333</v>
      </c>
      <c r="S23" s="73">
        <f t="shared" si="6"/>
        <v>2</v>
      </c>
    </row>
    <row r="24" spans="1:19" ht="12.75">
      <c r="A24" s="6" t="s">
        <v>10</v>
      </c>
      <c r="B24" s="47">
        <v>280</v>
      </c>
      <c r="C24" s="47">
        <v>139</v>
      </c>
      <c r="D24" s="47">
        <v>28</v>
      </c>
      <c r="E24" s="47">
        <v>113</v>
      </c>
      <c r="F24" s="47">
        <v>279</v>
      </c>
      <c r="G24" s="47">
        <v>1</v>
      </c>
      <c r="H24" s="47">
        <v>278</v>
      </c>
      <c r="I24" s="47">
        <v>133</v>
      </c>
      <c r="J24" s="47">
        <v>58</v>
      </c>
      <c r="K24" s="47">
        <v>87</v>
      </c>
      <c r="L24" s="47">
        <v>278</v>
      </c>
      <c r="M24" s="47">
        <v>0</v>
      </c>
      <c r="N24" s="73">
        <f t="shared" si="1"/>
        <v>-0.007142857142857143</v>
      </c>
      <c r="O24" s="73">
        <f t="shared" si="2"/>
        <v>-0.04316546762589928</v>
      </c>
      <c r="P24" s="73">
        <f t="shared" si="3"/>
        <v>1.0714285714285714</v>
      </c>
      <c r="Q24" s="73">
        <f t="shared" si="4"/>
        <v>-0.23008849557522124</v>
      </c>
      <c r="R24" s="73">
        <f t="shared" si="5"/>
        <v>-0.0035842293906810036</v>
      </c>
      <c r="S24" s="73">
        <f t="shared" si="6"/>
        <v>-1</v>
      </c>
    </row>
    <row r="25" spans="1:19" ht="12.75">
      <c r="A25" s="6" t="s">
        <v>9</v>
      </c>
      <c r="B25" s="47">
        <v>151</v>
      </c>
      <c r="C25" s="47">
        <v>80</v>
      </c>
      <c r="D25" s="47">
        <v>21</v>
      </c>
      <c r="E25" s="47">
        <v>50</v>
      </c>
      <c r="F25" s="47">
        <v>151</v>
      </c>
      <c r="G25" s="47">
        <v>0</v>
      </c>
      <c r="H25" s="47">
        <v>153</v>
      </c>
      <c r="I25" s="47">
        <v>67</v>
      </c>
      <c r="J25" s="47">
        <v>16</v>
      </c>
      <c r="K25" s="47">
        <v>70</v>
      </c>
      <c r="L25" s="47">
        <v>153</v>
      </c>
      <c r="M25" s="47">
        <v>0</v>
      </c>
      <c r="N25" s="73">
        <f t="shared" si="1"/>
        <v>0.013245033112582781</v>
      </c>
      <c r="O25" s="73">
        <f t="shared" si="2"/>
        <v>-0.1625</v>
      </c>
      <c r="P25" s="73">
        <f t="shared" si="3"/>
        <v>-0.23809523809523808</v>
      </c>
      <c r="Q25" s="73">
        <f t="shared" si="4"/>
        <v>0.4</v>
      </c>
      <c r="R25" s="73">
        <f t="shared" si="5"/>
        <v>0.013245033112582781</v>
      </c>
      <c r="S25" s="73" t="str">
        <f t="shared" si="6"/>
        <v>-</v>
      </c>
    </row>
    <row r="26" spans="1:19" ht="12.75">
      <c r="A26" s="6" t="s">
        <v>8</v>
      </c>
      <c r="B26" s="47">
        <v>55</v>
      </c>
      <c r="C26" s="47">
        <v>15</v>
      </c>
      <c r="D26" s="47">
        <v>2</v>
      </c>
      <c r="E26" s="47">
        <v>38</v>
      </c>
      <c r="F26" s="47">
        <v>55</v>
      </c>
      <c r="G26" s="47">
        <v>0</v>
      </c>
      <c r="H26" s="47">
        <v>56</v>
      </c>
      <c r="I26" s="47">
        <v>19</v>
      </c>
      <c r="J26" s="47">
        <v>2</v>
      </c>
      <c r="K26" s="47">
        <v>35</v>
      </c>
      <c r="L26" s="47">
        <v>56</v>
      </c>
      <c r="M26" s="47">
        <v>0</v>
      </c>
      <c r="N26" s="73">
        <f t="shared" si="1"/>
        <v>0.01818181818181818</v>
      </c>
      <c r="O26" s="73">
        <f t="shared" si="2"/>
        <v>0.26666666666666666</v>
      </c>
      <c r="P26" s="73">
        <f t="shared" si="3"/>
        <v>0</v>
      </c>
      <c r="Q26" s="73">
        <f t="shared" si="4"/>
        <v>-0.07894736842105263</v>
      </c>
      <c r="R26" s="73">
        <f t="shared" si="5"/>
        <v>0.01818181818181818</v>
      </c>
      <c r="S26" s="73" t="str">
        <f t="shared" si="6"/>
        <v>-</v>
      </c>
    </row>
    <row r="27" spans="1:19" ht="12.75">
      <c r="A27" s="6" t="s">
        <v>7</v>
      </c>
      <c r="B27" s="47">
        <v>235</v>
      </c>
      <c r="C27" s="47">
        <v>100</v>
      </c>
      <c r="D27" s="47">
        <v>16</v>
      </c>
      <c r="E27" s="47">
        <v>119</v>
      </c>
      <c r="F27" s="47">
        <v>235</v>
      </c>
      <c r="G27" s="47">
        <v>0</v>
      </c>
      <c r="H27" s="47">
        <v>215</v>
      </c>
      <c r="I27" s="47">
        <v>101</v>
      </c>
      <c r="J27" s="47">
        <v>18</v>
      </c>
      <c r="K27" s="47">
        <v>96</v>
      </c>
      <c r="L27" s="47">
        <v>215</v>
      </c>
      <c r="M27" s="47">
        <v>0</v>
      </c>
      <c r="N27" s="73">
        <f t="shared" si="1"/>
        <v>-0.0851063829787234</v>
      </c>
      <c r="O27" s="73">
        <f t="shared" si="2"/>
        <v>0.01</v>
      </c>
      <c r="P27" s="73">
        <f t="shared" si="3"/>
        <v>0.125</v>
      </c>
      <c r="Q27" s="73">
        <f t="shared" si="4"/>
        <v>-0.19327731092436976</v>
      </c>
      <c r="R27" s="73">
        <f t="shared" si="5"/>
        <v>-0.0851063829787234</v>
      </c>
      <c r="S27" s="73" t="str">
        <f t="shared" si="6"/>
        <v>-</v>
      </c>
    </row>
    <row r="28" spans="1:19" ht="12.75">
      <c r="A28" s="6" t="s">
        <v>6</v>
      </c>
      <c r="B28" s="47">
        <v>33</v>
      </c>
      <c r="C28" s="47">
        <v>10</v>
      </c>
      <c r="D28" s="47">
        <v>9</v>
      </c>
      <c r="E28" s="47">
        <v>14</v>
      </c>
      <c r="F28" s="47">
        <v>33</v>
      </c>
      <c r="G28" s="47">
        <v>0</v>
      </c>
      <c r="H28" s="47">
        <v>33</v>
      </c>
      <c r="I28" s="47">
        <v>15</v>
      </c>
      <c r="J28" s="47">
        <v>0</v>
      </c>
      <c r="K28" s="47">
        <v>18</v>
      </c>
      <c r="L28" s="47">
        <v>33</v>
      </c>
      <c r="M28" s="47">
        <v>0</v>
      </c>
      <c r="N28" s="73">
        <f t="shared" si="1"/>
        <v>0</v>
      </c>
      <c r="O28" s="73">
        <f t="shared" si="2"/>
        <v>0.5</v>
      </c>
      <c r="P28" s="73">
        <f t="shared" si="3"/>
        <v>-1</v>
      </c>
      <c r="Q28" s="73">
        <f t="shared" si="4"/>
        <v>0.2857142857142857</v>
      </c>
      <c r="R28" s="73">
        <f t="shared" si="5"/>
        <v>0</v>
      </c>
      <c r="S28" s="73" t="str">
        <f t="shared" si="6"/>
        <v>-</v>
      </c>
    </row>
    <row r="29" spans="1:19" ht="12.75">
      <c r="A29" s="4" t="s">
        <v>5</v>
      </c>
      <c r="B29" s="48">
        <v>3417</v>
      </c>
      <c r="C29" s="48">
        <v>1444</v>
      </c>
      <c r="D29" s="48">
        <v>524</v>
      </c>
      <c r="E29" s="48">
        <v>1450</v>
      </c>
      <c r="F29" s="48">
        <v>3405</v>
      </c>
      <c r="G29" s="48">
        <v>12</v>
      </c>
      <c r="H29" s="48">
        <v>3289</v>
      </c>
      <c r="I29" s="48">
        <v>1410</v>
      </c>
      <c r="J29" s="48">
        <v>498</v>
      </c>
      <c r="K29" s="48">
        <v>1381</v>
      </c>
      <c r="L29" s="48">
        <v>3282</v>
      </c>
      <c r="M29" s="48">
        <v>7</v>
      </c>
      <c r="N29" s="74">
        <f t="shared" si="1"/>
        <v>-0.03745976002341235</v>
      </c>
      <c r="O29" s="74">
        <f t="shared" si="2"/>
        <v>-0.023545706371191136</v>
      </c>
      <c r="P29" s="74">
        <f t="shared" si="3"/>
        <v>-0.04961832061068702</v>
      </c>
      <c r="Q29" s="74">
        <f t="shared" si="4"/>
        <v>-0.04758620689655172</v>
      </c>
      <c r="R29" s="74">
        <f t="shared" si="5"/>
        <v>-0.03612334801762115</v>
      </c>
      <c r="S29" s="74">
        <f t="shared" si="6"/>
        <v>-0.4166666666666667</v>
      </c>
    </row>
    <row r="33" spans="2:10" ht="12.75" customHeight="1">
      <c r="B33" s="142" t="s">
        <v>96</v>
      </c>
      <c r="C33" s="142"/>
      <c r="D33" s="142"/>
      <c r="E33" s="142"/>
      <c r="F33" s="142"/>
      <c r="G33" s="142"/>
      <c r="H33" s="142"/>
      <c r="I33" s="142"/>
      <c r="J33" s="142"/>
    </row>
    <row r="34" spans="1:10" ht="50.25" customHeight="1">
      <c r="A34" s="95"/>
      <c r="B34" s="129" t="s">
        <v>114</v>
      </c>
      <c r="C34" s="129"/>
      <c r="D34" s="129"/>
      <c r="E34" s="129" t="s">
        <v>113</v>
      </c>
      <c r="F34" s="129"/>
      <c r="G34" s="129"/>
      <c r="H34" s="130" t="s">
        <v>123</v>
      </c>
      <c r="I34" s="129"/>
      <c r="J34" s="129"/>
    </row>
    <row r="35" spans="1:10" ht="38.25">
      <c r="A35" s="97"/>
      <c r="B35" s="43" t="s">
        <v>109</v>
      </c>
      <c r="C35" s="45" t="s">
        <v>97</v>
      </c>
      <c r="D35" s="45" t="s">
        <v>40</v>
      </c>
      <c r="E35" s="43" t="s">
        <v>109</v>
      </c>
      <c r="F35" s="45" t="s">
        <v>97</v>
      </c>
      <c r="G35" s="45" t="s">
        <v>40</v>
      </c>
      <c r="H35" s="43" t="s">
        <v>109</v>
      </c>
      <c r="I35" s="45" t="s">
        <v>97</v>
      </c>
      <c r="J35" s="45" t="s">
        <v>40</v>
      </c>
    </row>
    <row r="36" spans="1:10" ht="12.75">
      <c r="A36" s="6" t="s">
        <v>20</v>
      </c>
      <c r="B36" s="47">
        <v>232</v>
      </c>
      <c r="C36" s="47">
        <v>175</v>
      </c>
      <c r="D36" s="47">
        <v>57</v>
      </c>
      <c r="E36" s="47">
        <v>249</v>
      </c>
      <c r="F36" s="47">
        <v>200</v>
      </c>
      <c r="G36" s="47">
        <v>49</v>
      </c>
      <c r="H36" s="73">
        <f>IF(B36=0,"-",(E36-B36)/B36)</f>
        <v>0.07327586206896551</v>
      </c>
      <c r="I36" s="73">
        <f>IF(C36=0,"-",(F36-C36)/C36)</f>
        <v>0.14285714285714285</v>
      </c>
      <c r="J36" s="73">
        <f>IF(D36=0,"-",(G36-D36)/D36)</f>
        <v>-0.14035087719298245</v>
      </c>
    </row>
    <row r="37" spans="1:10" ht="12.75">
      <c r="A37" s="6" t="s">
        <v>19</v>
      </c>
      <c r="B37" s="47">
        <v>25</v>
      </c>
      <c r="C37" s="47">
        <v>21</v>
      </c>
      <c r="D37" s="47">
        <v>4</v>
      </c>
      <c r="E37" s="47">
        <v>27</v>
      </c>
      <c r="F37" s="47">
        <v>21</v>
      </c>
      <c r="G37" s="47">
        <v>6</v>
      </c>
      <c r="H37" s="73">
        <f aca="true" t="shared" si="7" ref="H37:H53">IF(B37=0,"-",(E37-B37)/B37)</f>
        <v>0.08</v>
      </c>
      <c r="I37" s="73">
        <f aca="true" t="shared" si="8" ref="I37:I53">IF(C37=0,"-",(F37-C37)/C37)</f>
        <v>0</v>
      </c>
      <c r="J37" s="73">
        <f aca="true" t="shared" si="9" ref="J37:J53">IF(D37=0,"-",(G37-D37)/D37)</f>
        <v>0.5</v>
      </c>
    </row>
    <row r="38" spans="1:10" ht="12.75">
      <c r="A38" s="6" t="s">
        <v>18</v>
      </c>
      <c r="B38" s="47">
        <v>30</v>
      </c>
      <c r="C38" s="47">
        <v>20</v>
      </c>
      <c r="D38" s="47">
        <v>10</v>
      </c>
      <c r="E38" s="47">
        <v>38</v>
      </c>
      <c r="F38" s="47">
        <v>25</v>
      </c>
      <c r="G38" s="47">
        <v>13</v>
      </c>
      <c r="H38" s="73">
        <f t="shared" si="7"/>
        <v>0.26666666666666666</v>
      </c>
      <c r="I38" s="73">
        <f t="shared" si="8"/>
        <v>0.25</v>
      </c>
      <c r="J38" s="73">
        <f t="shared" si="9"/>
        <v>0.3</v>
      </c>
    </row>
    <row r="39" spans="1:10" ht="12.75">
      <c r="A39" s="6" t="s">
        <v>46</v>
      </c>
      <c r="B39" s="47">
        <v>107</v>
      </c>
      <c r="C39" s="47">
        <v>81</v>
      </c>
      <c r="D39" s="47">
        <v>26</v>
      </c>
      <c r="E39" s="47">
        <v>100</v>
      </c>
      <c r="F39" s="47">
        <v>80</v>
      </c>
      <c r="G39" s="47">
        <v>20</v>
      </c>
      <c r="H39" s="73">
        <f t="shared" si="7"/>
        <v>-0.06542056074766354</v>
      </c>
      <c r="I39" s="73">
        <f t="shared" si="8"/>
        <v>-0.012345679012345678</v>
      </c>
      <c r="J39" s="73">
        <f t="shared" si="9"/>
        <v>-0.23076923076923078</v>
      </c>
    </row>
    <row r="40" spans="1:10" ht="12.75">
      <c r="A40" s="6" t="s">
        <v>17</v>
      </c>
      <c r="B40" s="47">
        <v>69</v>
      </c>
      <c r="C40" s="47">
        <v>54</v>
      </c>
      <c r="D40" s="47">
        <v>15</v>
      </c>
      <c r="E40" s="47">
        <v>66</v>
      </c>
      <c r="F40" s="47">
        <v>56</v>
      </c>
      <c r="G40" s="47">
        <v>10</v>
      </c>
      <c r="H40" s="73">
        <f t="shared" si="7"/>
        <v>-0.043478260869565216</v>
      </c>
      <c r="I40" s="73">
        <f t="shared" si="8"/>
        <v>0.037037037037037035</v>
      </c>
      <c r="J40" s="73">
        <f t="shared" si="9"/>
        <v>-0.3333333333333333</v>
      </c>
    </row>
    <row r="41" spans="1:10" ht="12.75">
      <c r="A41" s="6" t="s">
        <v>16</v>
      </c>
      <c r="B41" s="47">
        <v>22</v>
      </c>
      <c r="C41" s="47">
        <v>15</v>
      </c>
      <c r="D41" s="47">
        <v>7</v>
      </c>
      <c r="E41" s="47">
        <v>29</v>
      </c>
      <c r="F41" s="47">
        <v>16</v>
      </c>
      <c r="G41" s="47">
        <v>13</v>
      </c>
      <c r="H41" s="73">
        <f t="shared" si="7"/>
        <v>0.3181818181818182</v>
      </c>
      <c r="I41" s="73">
        <f t="shared" si="8"/>
        <v>0.06666666666666667</v>
      </c>
      <c r="J41" s="73">
        <f t="shared" si="9"/>
        <v>0.8571428571428571</v>
      </c>
    </row>
    <row r="42" spans="1:10" ht="12.75">
      <c r="A42" s="6" t="s">
        <v>15</v>
      </c>
      <c r="B42" s="47">
        <v>56</v>
      </c>
      <c r="C42" s="47">
        <v>48</v>
      </c>
      <c r="D42" s="47">
        <v>8</v>
      </c>
      <c r="E42" s="47">
        <v>49</v>
      </c>
      <c r="F42" s="47">
        <v>38</v>
      </c>
      <c r="G42" s="47">
        <v>11</v>
      </c>
      <c r="H42" s="73">
        <f t="shared" si="7"/>
        <v>-0.125</v>
      </c>
      <c r="I42" s="73">
        <f t="shared" si="8"/>
        <v>-0.20833333333333334</v>
      </c>
      <c r="J42" s="73">
        <f t="shared" si="9"/>
        <v>0.375</v>
      </c>
    </row>
    <row r="43" spans="1:10" ht="12.75">
      <c r="A43" s="6" t="s">
        <v>14</v>
      </c>
      <c r="B43" s="47">
        <v>61</v>
      </c>
      <c r="C43" s="47">
        <v>52</v>
      </c>
      <c r="D43" s="47">
        <v>9</v>
      </c>
      <c r="E43" s="47">
        <v>49</v>
      </c>
      <c r="F43" s="47">
        <v>41</v>
      </c>
      <c r="G43" s="47">
        <v>8</v>
      </c>
      <c r="H43" s="73">
        <f t="shared" si="7"/>
        <v>-0.19672131147540983</v>
      </c>
      <c r="I43" s="73">
        <f t="shared" si="8"/>
        <v>-0.21153846153846154</v>
      </c>
      <c r="J43" s="73">
        <f t="shared" si="9"/>
        <v>-0.1111111111111111</v>
      </c>
    </row>
    <row r="44" spans="1:10" ht="12.75">
      <c r="A44" s="6" t="s">
        <v>13</v>
      </c>
      <c r="B44" s="47">
        <v>258</v>
      </c>
      <c r="C44" s="47">
        <v>157</v>
      </c>
      <c r="D44" s="47">
        <v>101</v>
      </c>
      <c r="E44" s="47">
        <v>225</v>
      </c>
      <c r="F44" s="47">
        <v>142</v>
      </c>
      <c r="G44" s="47">
        <v>83</v>
      </c>
      <c r="H44" s="73">
        <f t="shared" si="7"/>
        <v>-0.12790697674418605</v>
      </c>
      <c r="I44" s="73">
        <f t="shared" si="8"/>
        <v>-0.09554140127388536</v>
      </c>
      <c r="J44" s="73">
        <f t="shared" si="9"/>
        <v>-0.1782178217821782</v>
      </c>
    </row>
    <row r="45" spans="1:10" ht="12.75">
      <c r="A45" s="6" t="s">
        <v>47</v>
      </c>
      <c r="B45" s="47">
        <v>113</v>
      </c>
      <c r="C45" s="47">
        <v>90</v>
      </c>
      <c r="D45" s="47">
        <v>23</v>
      </c>
      <c r="E45" s="47">
        <v>134</v>
      </c>
      <c r="F45" s="47">
        <v>123</v>
      </c>
      <c r="G45" s="47">
        <v>11</v>
      </c>
      <c r="H45" s="73">
        <f t="shared" si="7"/>
        <v>0.18584070796460178</v>
      </c>
      <c r="I45" s="73">
        <f t="shared" si="8"/>
        <v>0.36666666666666664</v>
      </c>
      <c r="J45" s="73">
        <f t="shared" si="9"/>
        <v>-0.5217391304347826</v>
      </c>
    </row>
    <row r="46" spans="1:10" ht="12.75">
      <c r="A46" s="6" t="s">
        <v>12</v>
      </c>
      <c r="B46" s="47">
        <v>32</v>
      </c>
      <c r="C46" s="47">
        <v>26</v>
      </c>
      <c r="D46" s="47">
        <v>6</v>
      </c>
      <c r="E46" s="47">
        <v>22</v>
      </c>
      <c r="F46" s="47">
        <v>20</v>
      </c>
      <c r="G46" s="47">
        <v>2</v>
      </c>
      <c r="H46" s="73">
        <f t="shared" si="7"/>
        <v>-0.3125</v>
      </c>
      <c r="I46" s="73">
        <f t="shared" si="8"/>
        <v>-0.23076923076923078</v>
      </c>
      <c r="J46" s="73">
        <f t="shared" si="9"/>
        <v>-0.6666666666666666</v>
      </c>
    </row>
    <row r="47" spans="1:10" ht="12.75">
      <c r="A47" s="6" t="s">
        <v>11</v>
      </c>
      <c r="B47" s="47">
        <v>99</v>
      </c>
      <c r="C47" s="47">
        <v>59</v>
      </c>
      <c r="D47" s="47">
        <v>40</v>
      </c>
      <c r="E47" s="47">
        <v>87</v>
      </c>
      <c r="F47" s="47">
        <v>48</v>
      </c>
      <c r="G47" s="47">
        <v>39</v>
      </c>
      <c r="H47" s="73">
        <f t="shared" si="7"/>
        <v>-0.12121212121212122</v>
      </c>
      <c r="I47" s="73">
        <f t="shared" si="8"/>
        <v>-0.1864406779661017</v>
      </c>
      <c r="J47" s="73">
        <f t="shared" si="9"/>
        <v>-0.025</v>
      </c>
    </row>
    <row r="48" spans="1:10" ht="12.75">
      <c r="A48" s="6" t="s">
        <v>10</v>
      </c>
      <c r="B48" s="47">
        <v>139</v>
      </c>
      <c r="C48" s="47">
        <v>88</v>
      </c>
      <c r="D48" s="47">
        <v>50</v>
      </c>
      <c r="E48" s="47">
        <v>133</v>
      </c>
      <c r="F48" s="47">
        <v>98</v>
      </c>
      <c r="G48" s="47">
        <v>35</v>
      </c>
      <c r="H48" s="73">
        <f t="shared" si="7"/>
        <v>-0.04316546762589928</v>
      </c>
      <c r="I48" s="73">
        <f t="shared" si="8"/>
        <v>0.11363636363636363</v>
      </c>
      <c r="J48" s="73">
        <f t="shared" si="9"/>
        <v>-0.3</v>
      </c>
    </row>
    <row r="49" spans="1:10" ht="12.75">
      <c r="A49" s="6" t="s">
        <v>9</v>
      </c>
      <c r="B49" s="47">
        <v>80</v>
      </c>
      <c r="C49" s="47">
        <v>63</v>
      </c>
      <c r="D49" s="47">
        <v>17</v>
      </c>
      <c r="E49" s="47">
        <v>67</v>
      </c>
      <c r="F49" s="47">
        <v>58</v>
      </c>
      <c r="G49" s="47">
        <v>9</v>
      </c>
      <c r="H49" s="73">
        <f t="shared" si="7"/>
        <v>-0.1625</v>
      </c>
      <c r="I49" s="73">
        <f t="shared" si="8"/>
        <v>-0.07936507936507936</v>
      </c>
      <c r="J49" s="73">
        <f t="shared" si="9"/>
        <v>-0.47058823529411764</v>
      </c>
    </row>
    <row r="50" spans="1:10" ht="12.75">
      <c r="A50" s="6" t="s">
        <v>8</v>
      </c>
      <c r="B50" s="47">
        <v>15</v>
      </c>
      <c r="C50" s="47">
        <v>9</v>
      </c>
      <c r="D50" s="47">
        <v>6</v>
      </c>
      <c r="E50" s="47">
        <v>19</v>
      </c>
      <c r="F50" s="47">
        <v>13</v>
      </c>
      <c r="G50" s="47">
        <v>5</v>
      </c>
      <c r="H50" s="73">
        <f t="shared" si="7"/>
        <v>0.26666666666666666</v>
      </c>
      <c r="I50" s="73">
        <f t="shared" si="8"/>
        <v>0.4444444444444444</v>
      </c>
      <c r="J50" s="73">
        <f t="shared" si="9"/>
        <v>-0.16666666666666666</v>
      </c>
    </row>
    <row r="51" spans="1:10" ht="12.75">
      <c r="A51" s="6" t="s">
        <v>7</v>
      </c>
      <c r="B51" s="47">
        <v>100</v>
      </c>
      <c r="C51" s="47">
        <v>45</v>
      </c>
      <c r="D51" s="47">
        <v>55</v>
      </c>
      <c r="E51" s="47">
        <v>101</v>
      </c>
      <c r="F51" s="47">
        <v>58</v>
      </c>
      <c r="G51" s="47">
        <v>43</v>
      </c>
      <c r="H51" s="73">
        <f t="shared" si="7"/>
        <v>0.01</v>
      </c>
      <c r="I51" s="73">
        <f t="shared" si="8"/>
        <v>0.28888888888888886</v>
      </c>
      <c r="J51" s="73">
        <f t="shared" si="9"/>
        <v>-0.21818181818181817</v>
      </c>
    </row>
    <row r="52" spans="1:10" ht="12.75">
      <c r="A52" s="6" t="s">
        <v>6</v>
      </c>
      <c r="B52" s="47">
        <v>10</v>
      </c>
      <c r="C52" s="47">
        <v>10</v>
      </c>
      <c r="D52" s="47">
        <v>0</v>
      </c>
      <c r="E52" s="47">
        <v>17</v>
      </c>
      <c r="F52" s="47">
        <v>14</v>
      </c>
      <c r="G52" s="47">
        <v>3</v>
      </c>
      <c r="H52" s="73">
        <f t="shared" si="7"/>
        <v>0.7</v>
      </c>
      <c r="I52" s="73">
        <f t="shared" si="8"/>
        <v>0.4</v>
      </c>
      <c r="J52" s="73" t="str">
        <f t="shared" si="9"/>
        <v>-</v>
      </c>
    </row>
    <row r="53" spans="1:10" ht="12.75">
      <c r="A53" s="4" t="s">
        <v>5</v>
      </c>
      <c r="B53" s="48">
        <v>1448</v>
      </c>
      <c r="C53" s="48">
        <v>1013</v>
      </c>
      <c r="D53" s="48">
        <v>434</v>
      </c>
      <c r="E53" s="48">
        <v>1412</v>
      </c>
      <c r="F53" s="48">
        <v>1051</v>
      </c>
      <c r="G53" s="48">
        <v>360</v>
      </c>
      <c r="H53" s="74">
        <f t="shared" si="7"/>
        <v>-0.024861878453038673</v>
      </c>
      <c r="I53" s="74">
        <f t="shared" si="8"/>
        <v>0.03751233958538993</v>
      </c>
      <c r="J53" s="74">
        <f t="shared" si="9"/>
        <v>-0.17050691244239632</v>
      </c>
    </row>
  </sheetData>
  <sheetProtection/>
  <mergeCells count="25">
    <mergeCell ref="G2:H2"/>
    <mergeCell ref="Q10:Q11"/>
    <mergeCell ref="R10:R11"/>
    <mergeCell ref="S10:S11"/>
    <mergeCell ref="E10:E11"/>
    <mergeCell ref="K10:K11"/>
    <mergeCell ref="O10:P10"/>
    <mergeCell ref="A7:C7"/>
    <mergeCell ref="A9:A11"/>
    <mergeCell ref="L10:L11"/>
    <mergeCell ref="M10:M11"/>
    <mergeCell ref="I10:J10"/>
    <mergeCell ref="H9:M9"/>
    <mergeCell ref="F10:F11"/>
    <mergeCell ref="G10:G11"/>
    <mergeCell ref="N9:S9"/>
    <mergeCell ref="C10:D10"/>
    <mergeCell ref="A2:A4"/>
    <mergeCell ref="B34:D34"/>
    <mergeCell ref="E34:G34"/>
    <mergeCell ref="H34:J34"/>
    <mergeCell ref="A34:A35"/>
    <mergeCell ref="B33:J33"/>
    <mergeCell ref="B8:S8"/>
    <mergeCell ref="B9:G9"/>
  </mergeCells>
  <hyperlinks>
    <hyperlink ref="G2:H2" location="Indice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Gregorio Manuel Otero Cuevas</cp:lastModifiedBy>
  <cp:lastPrinted>2017-11-30T12:20:37Z</cp:lastPrinted>
  <dcterms:created xsi:type="dcterms:W3CDTF">2016-12-14T11:28:43Z</dcterms:created>
  <dcterms:modified xsi:type="dcterms:W3CDTF">2017-12-11T15:53:01Z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